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hooten\Box\GRSP\Student Assistants\Carly\Website Documents-Re-linked\Grant Development\"/>
    </mc:Choice>
  </mc:AlternateContent>
  <xr:revisionPtr revIDLastSave="0" documentId="8_{28331349-9CBF-4283-A219-DADBF3164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UB- Budget Request" sheetId="1" r:id="rId1"/>
    <sheet name="CSUB - Cost Share-Match" sheetId="4" r:id="rId2"/>
    <sheet name="Institutional Budget Help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2" l="1"/>
  <c r="C31" i="2" s="1"/>
  <c r="B30" i="2"/>
  <c r="C30" i="2" s="1"/>
  <c r="S48" i="4"/>
  <c r="P48" i="4"/>
  <c r="M48" i="4"/>
  <c r="J48" i="4"/>
  <c r="T48" i="4" s="1"/>
  <c r="G48" i="4"/>
  <c r="T47" i="4"/>
  <c r="T46" i="4"/>
  <c r="T45" i="4"/>
  <c r="T44" i="4"/>
  <c r="T43" i="4"/>
  <c r="T42" i="4"/>
  <c r="T41" i="4"/>
  <c r="T40" i="4"/>
  <c r="T39" i="4"/>
  <c r="T38" i="4"/>
  <c r="S35" i="4"/>
  <c r="P35" i="4"/>
  <c r="M35" i="4"/>
  <c r="J35" i="4"/>
  <c r="T35" i="4" s="1"/>
  <c r="G35" i="4"/>
  <c r="T34" i="4"/>
  <c r="T33" i="4"/>
  <c r="T32" i="4"/>
  <c r="T31" i="4"/>
  <c r="T30" i="4"/>
  <c r="T28" i="4"/>
  <c r="T27" i="4"/>
  <c r="E22" i="4"/>
  <c r="E21" i="4"/>
  <c r="E20" i="4"/>
  <c r="E19" i="4"/>
  <c r="E18" i="4"/>
  <c r="E17" i="4"/>
  <c r="E16" i="4"/>
  <c r="E15" i="4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E5" i="4"/>
  <c r="H5" i="4" s="1"/>
  <c r="E4" i="4"/>
  <c r="H4" i="4" s="1"/>
  <c r="B19" i="2"/>
  <c r="C19" i="2" s="1"/>
  <c r="B17" i="2"/>
  <c r="C17" i="2" s="1"/>
  <c r="B18" i="2"/>
  <c r="C18" i="2" s="1"/>
  <c r="B16" i="2"/>
  <c r="C16" i="2" s="1"/>
  <c r="E22" i="1"/>
  <c r="H22" i="1" s="1"/>
  <c r="E21" i="1"/>
  <c r="E20" i="1"/>
  <c r="E19" i="1"/>
  <c r="H19" i="1" s="1"/>
  <c r="I19" i="1" s="1"/>
  <c r="J19" i="1" s="1"/>
  <c r="E18" i="1"/>
  <c r="E17" i="1"/>
  <c r="H17" i="1" s="1"/>
  <c r="K17" i="1" s="1"/>
  <c r="N17" i="1" s="1"/>
  <c r="Q17" i="1" s="1"/>
  <c r="E16" i="1"/>
  <c r="H16" i="1" s="1"/>
  <c r="K16" i="1" s="1"/>
  <c r="N16" i="1" s="1"/>
  <c r="Q16" i="1" s="1"/>
  <c r="E15" i="1"/>
  <c r="F15" i="1" s="1"/>
  <c r="G15" i="1" s="1"/>
  <c r="E11" i="1"/>
  <c r="F11" i="1" s="1"/>
  <c r="G11" i="1" s="1"/>
  <c r="E10" i="1"/>
  <c r="F10" i="1" s="1"/>
  <c r="G10" i="1" s="1"/>
  <c r="E9" i="1"/>
  <c r="H9" i="1" s="1"/>
  <c r="K9" i="1" s="1"/>
  <c r="N9" i="1" s="1"/>
  <c r="Q9" i="1" s="1"/>
  <c r="E8" i="1"/>
  <c r="H8" i="1" s="1"/>
  <c r="K8" i="1" s="1"/>
  <c r="N8" i="1" s="1"/>
  <c r="Q8" i="1" s="1"/>
  <c r="E7" i="1"/>
  <c r="F7" i="1" s="1"/>
  <c r="G7" i="1" s="1"/>
  <c r="E6" i="1"/>
  <c r="H6" i="1" s="1"/>
  <c r="K6" i="1" s="1"/>
  <c r="N6" i="1" s="1"/>
  <c r="Q6" i="1" s="1"/>
  <c r="E5" i="1"/>
  <c r="H5" i="1" s="1"/>
  <c r="K5" i="1" s="1"/>
  <c r="N5" i="1" s="1"/>
  <c r="Q5" i="1" s="1"/>
  <c r="E4" i="1"/>
  <c r="H4" i="1" s="1"/>
  <c r="K4" i="1" s="1"/>
  <c r="N4" i="1" s="1"/>
  <c r="Q4" i="1" s="1"/>
  <c r="T47" i="1"/>
  <c r="T46" i="1"/>
  <c r="T45" i="1"/>
  <c r="T44" i="1"/>
  <c r="T43" i="1"/>
  <c r="T42" i="1"/>
  <c r="T41" i="1"/>
  <c r="T40" i="1"/>
  <c r="T39" i="1"/>
  <c r="T38" i="1"/>
  <c r="T34" i="1"/>
  <c r="T33" i="1"/>
  <c r="T32" i="1"/>
  <c r="T31" i="1"/>
  <c r="T28" i="1"/>
  <c r="T27" i="1"/>
  <c r="F22" i="1"/>
  <c r="G22" i="1" s="1"/>
  <c r="H21" i="1"/>
  <c r="K21" i="1" s="1"/>
  <c r="N21" i="1" s="1"/>
  <c r="Q21" i="1" s="1"/>
  <c r="F21" i="1"/>
  <c r="G21" i="1" s="1"/>
  <c r="H20" i="1"/>
  <c r="K20" i="1" s="1"/>
  <c r="N20" i="1" s="1"/>
  <c r="Q20" i="1" s="1"/>
  <c r="F20" i="1"/>
  <c r="G20" i="1" s="1"/>
  <c r="F19" i="1"/>
  <c r="G19" i="1" s="1"/>
  <c r="H18" i="1"/>
  <c r="K18" i="1" s="1"/>
  <c r="N18" i="1" s="1"/>
  <c r="Q18" i="1" s="1"/>
  <c r="F18" i="1"/>
  <c r="G18" i="1" s="1"/>
  <c r="S48" i="1"/>
  <c r="S35" i="1"/>
  <c r="E16" i="2" l="1"/>
  <c r="F16" i="2" s="1"/>
  <c r="E19" i="2"/>
  <c r="F19" i="2" s="1"/>
  <c r="E17" i="2"/>
  <c r="F17" i="2" s="1"/>
  <c r="E18" i="2"/>
  <c r="F18" i="2" s="1"/>
  <c r="K4" i="4"/>
  <c r="I4" i="4"/>
  <c r="J4" i="4" s="1"/>
  <c r="K6" i="4"/>
  <c r="I6" i="4"/>
  <c r="J6" i="4" s="1"/>
  <c r="K7" i="4"/>
  <c r="I7" i="4"/>
  <c r="J7" i="4" s="1"/>
  <c r="K8" i="4"/>
  <c r="I8" i="4"/>
  <c r="J8" i="4" s="1"/>
  <c r="K9" i="4"/>
  <c r="I9" i="4"/>
  <c r="J9" i="4" s="1"/>
  <c r="K10" i="4"/>
  <c r="J10" i="4"/>
  <c r="I10" i="4"/>
  <c r="K5" i="4"/>
  <c r="I5" i="4"/>
  <c r="J5" i="4" s="1"/>
  <c r="K11" i="4"/>
  <c r="I11" i="4"/>
  <c r="J11" i="4" s="1"/>
  <c r="H15" i="4"/>
  <c r="H16" i="4"/>
  <c r="H17" i="4"/>
  <c r="H18" i="4"/>
  <c r="H19" i="4"/>
  <c r="H20" i="4"/>
  <c r="H21" i="4"/>
  <c r="H22" i="4"/>
  <c r="F4" i="4"/>
  <c r="G4" i="4" s="1"/>
  <c r="F5" i="4"/>
  <c r="G5" i="4" s="1"/>
  <c r="F6" i="4"/>
  <c r="G6" i="4" s="1"/>
  <c r="F7" i="4"/>
  <c r="G7" i="4" s="1"/>
  <c r="F8" i="4"/>
  <c r="G8" i="4" s="1"/>
  <c r="F9" i="4"/>
  <c r="G9" i="4" s="1"/>
  <c r="F10" i="4"/>
  <c r="F11" i="4"/>
  <c r="G10" i="4"/>
  <c r="G11" i="4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4" i="1"/>
  <c r="F8" i="1"/>
  <c r="G8" i="1" s="1"/>
  <c r="H10" i="1"/>
  <c r="K10" i="1" s="1"/>
  <c r="N10" i="1" s="1"/>
  <c r="Q10" i="1" s="1"/>
  <c r="F9" i="1"/>
  <c r="G9" i="1" s="1"/>
  <c r="H7" i="1"/>
  <c r="K7" i="1" s="1"/>
  <c r="N7" i="1" s="1"/>
  <c r="Q7" i="1" s="1"/>
  <c r="E30" i="2"/>
  <c r="F30" i="2" s="1"/>
  <c r="E31" i="2"/>
  <c r="F31" i="2" s="1"/>
  <c r="K22" i="1"/>
  <c r="N22" i="1" s="1"/>
  <c r="Q22" i="1" s="1"/>
  <c r="I22" i="1"/>
  <c r="J22" i="1" s="1"/>
  <c r="F16" i="1"/>
  <c r="G16" i="1" s="1"/>
  <c r="F17" i="1"/>
  <c r="G17" i="1" s="1"/>
  <c r="H15" i="1"/>
  <c r="I15" i="1" s="1"/>
  <c r="F5" i="1"/>
  <c r="G5" i="1" s="1"/>
  <c r="F6" i="1"/>
  <c r="G6" i="1" s="1"/>
  <c r="H11" i="1"/>
  <c r="K11" i="1" s="1"/>
  <c r="N11" i="1" s="1"/>
  <c r="Q11" i="1" s="1"/>
  <c r="K19" i="1"/>
  <c r="N19" i="1" s="1"/>
  <c r="Q19" i="1" s="1"/>
  <c r="L21" i="1"/>
  <c r="M21" i="1" s="1"/>
  <c r="L20" i="1"/>
  <c r="M20" i="1" s="1"/>
  <c r="L16" i="1"/>
  <c r="M16" i="1" s="1"/>
  <c r="L17" i="1"/>
  <c r="M17" i="1" s="1"/>
  <c r="L18" i="1"/>
  <c r="M18" i="1" s="1"/>
  <c r="I21" i="1"/>
  <c r="J21" i="1" s="1"/>
  <c r="I20" i="1"/>
  <c r="J20" i="1" s="1"/>
  <c r="I18" i="1"/>
  <c r="J18" i="1" s="1"/>
  <c r="I17" i="1"/>
  <c r="J17" i="1" s="1"/>
  <c r="I16" i="1"/>
  <c r="J16" i="1" s="1"/>
  <c r="I6" i="1"/>
  <c r="J6" i="1" s="1"/>
  <c r="I9" i="1"/>
  <c r="J9" i="1" s="1"/>
  <c r="L6" i="1"/>
  <c r="M6" i="1" s="1"/>
  <c r="L5" i="1"/>
  <c r="M5" i="1" s="1"/>
  <c r="O9" i="1"/>
  <c r="P9" i="1" s="1"/>
  <c r="O10" i="1"/>
  <c r="P10" i="1" s="1"/>
  <c r="L8" i="1"/>
  <c r="M8" i="1" s="1"/>
  <c r="I5" i="1"/>
  <c r="J5" i="1" s="1"/>
  <c r="L10" i="1"/>
  <c r="M10" i="1" s="1"/>
  <c r="I8" i="1"/>
  <c r="J8" i="1" s="1"/>
  <c r="L9" i="1"/>
  <c r="M9" i="1" s="1"/>
  <c r="J12" i="4" l="1"/>
  <c r="G12" i="4"/>
  <c r="L9" i="4"/>
  <c r="M9" i="4" s="1"/>
  <c r="N9" i="4"/>
  <c r="L8" i="4"/>
  <c r="M8" i="4" s="1"/>
  <c r="N8" i="4"/>
  <c r="I22" i="4"/>
  <c r="J22" i="4"/>
  <c r="K22" i="4"/>
  <c r="K19" i="4"/>
  <c r="I19" i="4"/>
  <c r="J19" i="4" s="1"/>
  <c r="L5" i="4"/>
  <c r="M5" i="4" s="1"/>
  <c r="N5" i="4"/>
  <c r="L7" i="4"/>
  <c r="M7" i="4" s="1"/>
  <c r="N7" i="4"/>
  <c r="K21" i="4"/>
  <c r="I21" i="4"/>
  <c r="J21" i="4" s="1"/>
  <c r="I17" i="4"/>
  <c r="J17" i="4" s="1"/>
  <c r="K17" i="4"/>
  <c r="K20" i="4"/>
  <c r="I20" i="4"/>
  <c r="J20" i="4"/>
  <c r="L6" i="4"/>
  <c r="M6" i="4" s="1"/>
  <c r="N6" i="4"/>
  <c r="L11" i="4"/>
  <c r="M11" i="4" s="1"/>
  <c r="N11" i="4"/>
  <c r="K15" i="4"/>
  <c r="I15" i="4"/>
  <c r="J15" i="4" s="1"/>
  <c r="L10" i="4"/>
  <c r="M10" i="4" s="1"/>
  <c r="N10" i="4"/>
  <c r="G23" i="4"/>
  <c r="K18" i="4"/>
  <c r="I18" i="4"/>
  <c r="J18" i="4" s="1"/>
  <c r="I16" i="4"/>
  <c r="K16" i="4"/>
  <c r="J16" i="4"/>
  <c r="L4" i="4"/>
  <c r="M4" i="4" s="1"/>
  <c r="N4" i="4"/>
  <c r="G23" i="1"/>
  <c r="I10" i="1"/>
  <c r="J10" i="1" s="1"/>
  <c r="L7" i="1"/>
  <c r="M7" i="1" s="1"/>
  <c r="I7" i="1"/>
  <c r="J7" i="1" s="1"/>
  <c r="K15" i="1"/>
  <c r="N15" i="1" s="1"/>
  <c r="Q15" i="1" s="1"/>
  <c r="J15" i="1"/>
  <c r="J23" i="1" s="1"/>
  <c r="L19" i="1"/>
  <c r="M19" i="1" s="1"/>
  <c r="L11" i="1"/>
  <c r="M11" i="1" s="1"/>
  <c r="I11" i="1"/>
  <c r="J11" i="1" s="1"/>
  <c r="L22" i="1"/>
  <c r="M22" i="1" s="1"/>
  <c r="O16" i="1"/>
  <c r="P16" i="1" s="1"/>
  <c r="O20" i="1"/>
  <c r="P20" i="1" s="1"/>
  <c r="O21" i="1"/>
  <c r="P21" i="1" s="1"/>
  <c r="O17" i="1"/>
  <c r="P17" i="1" s="1"/>
  <c r="O19" i="1"/>
  <c r="P19" i="1" s="1"/>
  <c r="O18" i="1"/>
  <c r="P18" i="1" s="1"/>
  <c r="R9" i="1"/>
  <c r="S9" i="1" s="1"/>
  <c r="T9" i="1" s="1"/>
  <c r="O6" i="1"/>
  <c r="P6" i="1" s="1"/>
  <c r="O7" i="1"/>
  <c r="P7" i="1" s="1"/>
  <c r="O8" i="1"/>
  <c r="P8" i="1" s="1"/>
  <c r="R10" i="1"/>
  <c r="S10" i="1" s="1"/>
  <c r="T10" i="1" s="1"/>
  <c r="O5" i="1"/>
  <c r="P5" i="1" s="1"/>
  <c r="O11" i="1"/>
  <c r="P11" i="1" s="1"/>
  <c r="J23" i="4" l="1"/>
  <c r="J50" i="4" s="1"/>
  <c r="I53" i="4" s="1"/>
  <c r="J53" i="4" s="1"/>
  <c r="J54" i="4" s="1"/>
  <c r="J56" i="4" s="1"/>
  <c r="M12" i="4"/>
  <c r="Q9" i="4"/>
  <c r="O9" i="4"/>
  <c r="P9" i="4" s="1"/>
  <c r="Q6" i="4"/>
  <c r="O6" i="4"/>
  <c r="P6" i="4" s="1"/>
  <c r="G50" i="4"/>
  <c r="Q11" i="4"/>
  <c r="O11" i="4"/>
  <c r="P11" i="4" s="1"/>
  <c r="O5" i="4"/>
  <c r="P5" i="4" s="1"/>
  <c r="Q5" i="4"/>
  <c r="O8" i="4"/>
  <c r="P8" i="4" s="1"/>
  <c r="Q8" i="4"/>
  <c r="N16" i="4"/>
  <c r="L16" i="4"/>
  <c r="M16" i="4" s="1"/>
  <c r="N17" i="4"/>
  <c r="L17" i="4"/>
  <c r="M17" i="4" s="1"/>
  <c r="N18" i="4"/>
  <c r="L18" i="4"/>
  <c r="M18" i="4" s="1"/>
  <c r="N21" i="4"/>
  <c r="L21" i="4"/>
  <c r="M21" i="4" s="1"/>
  <c r="N20" i="4"/>
  <c r="L20" i="4"/>
  <c r="M20" i="4" s="1"/>
  <c r="O10" i="4"/>
  <c r="Q10" i="4"/>
  <c r="P10" i="4"/>
  <c r="Q4" i="4"/>
  <c r="O4" i="4"/>
  <c r="P4" i="4" s="1"/>
  <c r="N19" i="4"/>
  <c r="L19" i="4"/>
  <c r="M19" i="4" s="1"/>
  <c r="N22" i="4"/>
  <c r="L22" i="4"/>
  <c r="M22" i="4" s="1"/>
  <c r="N15" i="4"/>
  <c r="L15" i="4"/>
  <c r="M15" i="4" s="1"/>
  <c r="Q7" i="4"/>
  <c r="O7" i="4"/>
  <c r="P7" i="4" s="1"/>
  <c r="O15" i="1"/>
  <c r="P15" i="1" s="1"/>
  <c r="L15" i="1"/>
  <c r="M15" i="1" s="1"/>
  <c r="M23" i="1"/>
  <c r="R18" i="1"/>
  <c r="S18" i="1" s="1"/>
  <c r="T18" i="1" s="1"/>
  <c r="R21" i="1"/>
  <c r="S21" i="1" s="1"/>
  <c r="T21" i="1" s="1"/>
  <c r="R16" i="1"/>
  <c r="S16" i="1" s="1"/>
  <c r="T16" i="1" s="1"/>
  <c r="R20" i="1"/>
  <c r="S20" i="1" s="1"/>
  <c r="T20" i="1" s="1"/>
  <c r="R19" i="1"/>
  <c r="S19" i="1" s="1"/>
  <c r="T19" i="1" s="1"/>
  <c r="R15" i="1"/>
  <c r="S15" i="1" s="1"/>
  <c r="T15" i="1" s="1"/>
  <c r="R17" i="1"/>
  <c r="S17" i="1" s="1"/>
  <c r="T17" i="1" s="1"/>
  <c r="O22" i="1"/>
  <c r="P22" i="1" s="1"/>
  <c r="R7" i="1"/>
  <c r="S7" i="1" s="1"/>
  <c r="T7" i="1" s="1"/>
  <c r="R6" i="1"/>
  <c r="S6" i="1" s="1"/>
  <c r="T6" i="1" s="1"/>
  <c r="R11" i="1"/>
  <c r="S11" i="1" s="1"/>
  <c r="T11" i="1" s="1"/>
  <c r="R5" i="1"/>
  <c r="S5" i="1" s="1"/>
  <c r="T5" i="1" s="1"/>
  <c r="R8" i="1"/>
  <c r="S8" i="1" s="1"/>
  <c r="T8" i="1" s="1"/>
  <c r="J48" i="1"/>
  <c r="G48" i="1"/>
  <c r="Q15" i="4" l="1"/>
  <c r="O15" i="4"/>
  <c r="P15" i="4" s="1"/>
  <c r="M23" i="4"/>
  <c r="R11" i="4"/>
  <c r="S11" i="4" s="1"/>
  <c r="T11" i="4" s="1"/>
  <c r="Q22" i="4"/>
  <c r="O22" i="4"/>
  <c r="P22" i="4" s="1"/>
  <c r="F53" i="4"/>
  <c r="G53" i="4" s="1"/>
  <c r="Q17" i="4"/>
  <c r="O17" i="4"/>
  <c r="P17" i="4" s="1"/>
  <c r="Q19" i="4"/>
  <c r="O19" i="4"/>
  <c r="P19" i="4" s="1"/>
  <c r="Q18" i="4"/>
  <c r="O18" i="4"/>
  <c r="P18" i="4" s="1"/>
  <c r="S6" i="4"/>
  <c r="T6" i="4" s="1"/>
  <c r="R6" i="4"/>
  <c r="R10" i="4"/>
  <c r="S10" i="4" s="1"/>
  <c r="T10" i="4" s="1"/>
  <c r="Q20" i="4"/>
  <c r="O20" i="4"/>
  <c r="P20" i="4" s="1"/>
  <c r="Q21" i="4"/>
  <c r="O21" i="4"/>
  <c r="P21" i="4" s="1"/>
  <c r="P12" i="4"/>
  <c r="R4" i="4"/>
  <c r="S4" i="4" s="1"/>
  <c r="Q16" i="4"/>
  <c r="O16" i="4"/>
  <c r="P16" i="4" s="1"/>
  <c r="R9" i="4"/>
  <c r="S9" i="4" s="1"/>
  <c r="T9" i="4" s="1"/>
  <c r="R5" i="4"/>
  <c r="S5" i="4" s="1"/>
  <c r="T5" i="4" s="1"/>
  <c r="R7" i="4"/>
  <c r="S7" i="4" s="1"/>
  <c r="T7" i="4" s="1"/>
  <c r="R8" i="4"/>
  <c r="S8" i="4" s="1"/>
  <c r="T8" i="4" s="1"/>
  <c r="P23" i="1"/>
  <c r="R22" i="1"/>
  <c r="S22" i="1" s="1"/>
  <c r="S12" i="4" l="1"/>
  <c r="T12" i="4" s="1"/>
  <c r="T4" i="4"/>
  <c r="R21" i="4"/>
  <c r="S21" i="4" s="1"/>
  <c r="T21" i="4" s="1"/>
  <c r="P23" i="4"/>
  <c r="P50" i="4" s="1"/>
  <c r="O53" i="4" s="1"/>
  <c r="P53" i="4" s="1"/>
  <c r="P54" i="4" s="1"/>
  <c r="P56" i="4" s="1"/>
  <c r="R20" i="4"/>
  <c r="S20" i="4" s="1"/>
  <c r="T20" i="4" s="1"/>
  <c r="R22" i="4"/>
  <c r="S22" i="4" s="1"/>
  <c r="T22" i="4" s="1"/>
  <c r="G54" i="4"/>
  <c r="G56" i="4" s="1"/>
  <c r="R16" i="4"/>
  <c r="S16" i="4" s="1"/>
  <c r="T16" i="4" s="1"/>
  <c r="R18" i="4"/>
  <c r="S18" i="4" s="1"/>
  <c r="T18" i="4" s="1"/>
  <c r="R19" i="4"/>
  <c r="S19" i="4" s="1"/>
  <c r="T19" i="4" s="1"/>
  <c r="R17" i="4"/>
  <c r="S17" i="4" s="1"/>
  <c r="T17" i="4" s="1"/>
  <c r="M50" i="4"/>
  <c r="R15" i="4"/>
  <c r="S15" i="4" s="1"/>
  <c r="T22" i="1"/>
  <c r="S23" i="1"/>
  <c r="T30" i="1"/>
  <c r="S23" i="4" l="1"/>
  <c r="S50" i="4" s="1"/>
  <c r="R53" i="4" s="1"/>
  <c r="S53" i="4" s="1"/>
  <c r="S54" i="4" s="1"/>
  <c r="S56" i="4" s="1"/>
  <c r="T15" i="4"/>
  <c r="L53" i="4"/>
  <c r="M53" i="4" s="1"/>
  <c r="T23" i="1"/>
  <c r="G35" i="1"/>
  <c r="J35" i="1"/>
  <c r="M48" i="1"/>
  <c r="M35" i="1"/>
  <c r="P48" i="1"/>
  <c r="P35" i="1"/>
  <c r="T50" i="4" l="1"/>
  <c r="T23" i="4"/>
  <c r="U49" i="4" s="1"/>
  <c r="M54" i="4"/>
  <c r="M56" i="4" s="1"/>
  <c r="T57" i="4" s="1"/>
  <c r="T53" i="4"/>
  <c r="T54" i="4" s="1"/>
  <c r="T56" i="4" s="1"/>
  <c r="T35" i="1"/>
  <c r="T48" i="1"/>
  <c r="I4" i="1"/>
  <c r="J4" i="1" s="1"/>
  <c r="G4" i="1"/>
  <c r="L4" i="1"/>
  <c r="U54" i="4" l="1"/>
  <c r="G12" i="1"/>
  <c r="G50" i="1" s="1"/>
  <c r="R4" i="1"/>
  <c r="S4" i="1" s="1"/>
  <c r="S12" i="1" s="1"/>
  <c r="S50" i="1" s="1"/>
  <c r="R53" i="1" s="1"/>
  <c r="S53" i="1" s="1"/>
  <c r="S54" i="1" s="1"/>
  <c r="S56" i="1" s="1"/>
  <c r="F53" i="1" l="1"/>
  <c r="M4" i="1"/>
  <c r="O4" i="1"/>
  <c r="P4" i="1" s="1"/>
  <c r="P12" i="1" s="1"/>
  <c r="P50" i="1" s="1"/>
  <c r="O53" i="1" s="1"/>
  <c r="P53" i="1" s="1"/>
  <c r="P54" i="1" s="1"/>
  <c r="P56" i="1" s="1"/>
  <c r="J12" i="1"/>
  <c r="J50" i="1" s="1"/>
  <c r="I53" i="1" s="1"/>
  <c r="M12" i="1" l="1"/>
  <c r="T4" i="1"/>
  <c r="G53" i="1"/>
  <c r="T12" i="1" l="1"/>
  <c r="U49" i="1" s="1"/>
  <c r="M50" i="1"/>
  <c r="J53" i="1"/>
  <c r="L53" i="1" l="1"/>
  <c r="M53" i="1" s="1"/>
  <c r="T53" i="1" s="1"/>
  <c r="T54" i="1" s="1"/>
  <c r="T50" i="1"/>
  <c r="J54" i="1"/>
  <c r="J56" i="1" s="1"/>
  <c r="G54" i="1"/>
  <c r="G56" i="1" s="1"/>
  <c r="U54" i="1" l="1"/>
  <c r="T56" i="1"/>
  <c r="M54" i="1"/>
  <c r="M56" i="1" s="1"/>
  <c r="T57" i="1" s="1"/>
</calcChain>
</file>

<file path=xl/sharedStrings.xml><?xml version="1.0" encoding="utf-8"?>
<sst xmlns="http://schemas.openxmlformats.org/spreadsheetml/2006/main" count="260" uniqueCount="101">
  <si>
    <t>COLA</t>
  </si>
  <si>
    <t>Year 1</t>
  </si>
  <si>
    <t>Year 2</t>
  </si>
  <si>
    <t>Year 3</t>
  </si>
  <si>
    <t>Year 4</t>
  </si>
  <si>
    <t>Total</t>
  </si>
  <si>
    <t>CSUB BUDGET</t>
  </si>
  <si>
    <t>A. Senior/Key Person</t>
  </si>
  <si>
    <t>Base Salary</t>
  </si>
  <si>
    <t>% Time</t>
  </si>
  <si>
    <t>Salary</t>
  </si>
  <si>
    <t>Fringe</t>
  </si>
  <si>
    <t>Funds Requested</t>
  </si>
  <si>
    <t>Total Key Personnel</t>
  </si>
  <si>
    <t>B. Other Personnel</t>
  </si>
  <si>
    <t xml:space="preserve">  2. Graduate Students</t>
  </si>
  <si>
    <t xml:space="preserve">  3. Undergraduate Students</t>
  </si>
  <si>
    <t xml:space="preserve">  4. Secretarial/Clerical</t>
  </si>
  <si>
    <t xml:space="preserve">  6. ____</t>
  </si>
  <si>
    <t xml:space="preserve">  7. ____</t>
  </si>
  <si>
    <t xml:space="preserve">  8. _____</t>
  </si>
  <si>
    <t>Total Other Personnel</t>
  </si>
  <si>
    <t>E. Participant/Trainee Support Costs</t>
  </si>
  <si>
    <t xml:space="preserve">    Tuition/Fees/Health Insurance</t>
  </si>
  <si>
    <t xml:space="preserve">    Stipends</t>
  </si>
  <si>
    <t xml:space="preserve">    Subsistence</t>
  </si>
  <si>
    <t xml:space="preserve">    Other (Scholarship)</t>
  </si>
  <si>
    <t xml:space="preserve">Total Participant </t>
  </si>
  <si>
    <t>F. Other Direct Costs</t>
  </si>
  <si>
    <t xml:space="preserve">   1. Materials and Supplies</t>
  </si>
  <si>
    <t xml:space="preserve">   2. Publication Costs</t>
  </si>
  <si>
    <t xml:space="preserve">   4. ADP/Computer Services</t>
  </si>
  <si>
    <t xml:space="preserve">   5. Subawards/Consortium/Contractual Costs</t>
  </si>
  <si>
    <t xml:space="preserve">   6. Equipment/Facilities Rental/User Fees</t>
  </si>
  <si>
    <t xml:space="preserve">   7. Alterations and Renovations</t>
  </si>
  <si>
    <t xml:space="preserve">   8. Faculty Stipends</t>
  </si>
  <si>
    <t xml:space="preserve">   9. Photocopying</t>
  </si>
  <si>
    <t>CSUB Total Other Direct Costs</t>
  </si>
  <si>
    <t>G. TOTAL DIRECT COSTS</t>
  </si>
  <si>
    <t>H. Indirect Costs (Type)</t>
  </si>
  <si>
    <t>Indirect Rate (%)</t>
  </si>
  <si>
    <t>Indirect Base ($)</t>
  </si>
  <si>
    <t>Total Indirect Costs</t>
  </si>
  <si>
    <t xml:space="preserve"> </t>
  </si>
  <si>
    <t xml:space="preserve"> CSUB TOTAL DIRECT AND INDIRECT COSTS</t>
  </si>
  <si>
    <t xml:space="preserve">   3. Consultant Services </t>
  </si>
  <si>
    <t xml:space="preserve">  5. ____</t>
  </si>
  <si>
    <t xml:space="preserve">    Travel </t>
  </si>
  <si>
    <r>
      <t xml:space="preserve">D. Travel </t>
    </r>
    <r>
      <rPr>
        <sz val="8"/>
        <rFont val="Erie"/>
      </rPr>
      <t>(domestic)</t>
    </r>
  </si>
  <si>
    <t>10. Other</t>
  </si>
  <si>
    <t>Year 5</t>
  </si>
  <si>
    <t>Default</t>
  </si>
  <si>
    <t xml:space="preserve">  1. Post Doctoral Associates: </t>
  </si>
  <si>
    <t>Number of #</t>
  </si>
  <si>
    <t>Work period for staff/leadership = 12 months annual year</t>
  </si>
  <si>
    <t>3 Wtus of release time</t>
  </si>
  <si>
    <t>1 Month additional compensation</t>
  </si>
  <si>
    <t>2 Months additional compensation</t>
  </si>
  <si>
    <t>6 wtus of release time</t>
  </si>
  <si>
    <t>Salary Figures</t>
  </si>
  <si>
    <t>Salary as Percentage</t>
  </si>
  <si>
    <t>Fringe dollar Value</t>
  </si>
  <si>
    <t>Total = Salary + Fringe</t>
  </si>
  <si>
    <t>Applicable Fringe %</t>
  </si>
  <si>
    <t>Annual Salary - 8 Months</t>
  </si>
  <si>
    <t>Annual Salary - 12 months</t>
  </si>
  <si>
    <t>Compensation: Example Faculty 1/8 * Annual salary = 1 person month OR Staff 1/12 * Annual Salary = 1 person month</t>
  </si>
  <si>
    <t xml:space="preserve">  1. MTDC* Each Subaward over 25K must be excluded</t>
  </si>
  <si>
    <t>MTDC</t>
  </si>
  <si>
    <t>Check 1 - Direct costs</t>
  </si>
  <si>
    <t>Check 2 Total Project Costs</t>
  </si>
  <si>
    <t>PD/PI - Faculty A</t>
  </si>
  <si>
    <t>Co-PI - Faculty B</t>
  </si>
  <si>
    <t>Work period for faculty = 8 months academic year</t>
  </si>
  <si>
    <t>C. Equipment Totals (Items Over 5k and tangible property)</t>
  </si>
  <si>
    <t xml:space="preserve">Fringe rate: Compensation for additional work- Summer Salary and Academic Year Months for Faculty; Compensation for additional work during Annual Year for Staff;  Student Summer Work during the Summer Months; </t>
  </si>
  <si>
    <t>Fringe rate: Requesting Release Time for Faculty during the Academic Year;</t>
  </si>
  <si>
    <t>1 Month compensation for 1 months worth additional work</t>
  </si>
  <si>
    <t>2 Months compensation for 2 months worth of additional work</t>
  </si>
  <si>
    <t>Staff Example of Compensation for Additional Work (Assumes Full Time Employment)</t>
  </si>
  <si>
    <t xml:space="preserve">For questions or assistance, please contact the GRASP Office. </t>
  </si>
  <si>
    <t>100% Effort = Base Compensation for academic year for faculty or annual year for staff.</t>
  </si>
  <si>
    <t>Understanding person-months for faculty</t>
  </si>
  <si>
    <t>Understanding person-months for staff</t>
  </si>
  <si>
    <t>Comensation for staff</t>
  </si>
  <si>
    <t xml:space="preserve">Fringe for additional compensation = 16% for staff. </t>
  </si>
  <si>
    <t>Faculty Release Time: 30 WTUs Per year = Annual salary; 3 wtus release time requested = salary ((3wtus requested / 30 total) * annual salary)</t>
  </si>
  <si>
    <t xml:space="preserve">Compensation: Example - Staff 1/12 * Annual Salary = 1 person month worth of additional work/compensation on project. </t>
  </si>
  <si>
    <t>Base Salary Calculation for faculty and staff</t>
  </si>
  <si>
    <t xml:space="preserve">Person Months = annual salary /8 academic year months for faculty, 1/8 = 1 person month for faculty, 1 month worth of work/effort on the project. </t>
  </si>
  <si>
    <t xml:space="preserve">Person Months = annual salary /12 annual calendar months for staff, 1/12 = 1 person month for staff, 1 person months worth of additional work/effort on project. </t>
  </si>
  <si>
    <t>Requesting Additional Comensation or Release Time for faculty</t>
  </si>
  <si>
    <t>Faculty Example of Compensation for Additional Work OR Release Time (Assumes Full Time Employment)</t>
  </si>
  <si>
    <t xml:space="preserve">Fringe for additional compensation = 16%;  for release time = 48% for faculty. </t>
  </si>
  <si>
    <t>Fringe rate: Faculty during the Academic Year;</t>
  </si>
  <si>
    <t xml:space="preserve">Fringe rate: Additional work during summer months for Faculty;  additional work during Annual Year for Staff;  Student Summer Work during the Summer Months; </t>
  </si>
  <si>
    <t xml:space="preserve">   9. Other</t>
  </si>
  <si>
    <t xml:space="preserve">   8. Other</t>
  </si>
  <si>
    <t xml:space="preserve">   3. Consultant Services - External</t>
  </si>
  <si>
    <t xml:space="preserve">   4. Computer Services</t>
  </si>
  <si>
    <t xml:space="preserve">    Supply Stipend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</si>
</sst>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2">
    <font>
      <sz val="11"/>
      <color theme="1"/>
      <name val="Calibri"/>
      <family val="2"/>
      <scheme val="minor"/>
    </font>
    <font>
      <b/>
      <sz val="8"/>
      <name val="Erie"/>
    </font>
    <font>
      <sz val="8"/>
      <name val="Erie"/>
    </font>
    <font>
      <b/>
      <sz val="8"/>
      <color theme="1"/>
      <name val="Erie"/>
    </font>
    <font>
      <sz val="8"/>
      <color theme="1"/>
      <name val="Erie"/>
    </font>
    <font>
      <i/>
      <sz val="8"/>
      <color theme="1"/>
      <name val="Erie"/>
    </font>
    <font>
      <b/>
      <u/>
      <sz val="8"/>
      <color theme="1"/>
      <name val="Erie"/>
    </font>
    <font>
      <sz val="11"/>
      <color theme="1"/>
      <name val="Calibri"/>
      <family val="2"/>
      <scheme val="minor"/>
    </font>
    <font>
      <sz val="8"/>
      <color rgb="FFFF0000"/>
      <name val="Erie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Erie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4" fillId="0" borderId="0" xfId="0" applyFont="1"/>
    <xf numFmtId="164" fontId="4" fillId="0" borderId="1" xfId="0" applyNumberFormat="1" applyFont="1" applyBorder="1"/>
    <xf numFmtId="165" fontId="4" fillId="0" borderId="0" xfId="0" applyNumberFormat="1" applyFont="1"/>
    <xf numFmtId="164" fontId="4" fillId="4" borderId="1" xfId="0" applyNumberFormat="1" applyFont="1" applyFill="1" applyBorder="1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4" fillId="3" borderId="0" xfId="0" applyFont="1" applyFill="1"/>
    <xf numFmtId="164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3" borderId="0" xfId="0" applyNumberFormat="1" applyFont="1" applyFill="1" applyAlignment="1">
      <alignment horizont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5" borderId="0" xfId="0" applyFont="1" applyFill="1"/>
    <xf numFmtId="164" fontId="4" fillId="5" borderId="1" xfId="0" applyNumberFormat="1" applyFont="1" applyFill="1" applyBorder="1"/>
    <xf numFmtId="164" fontId="4" fillId="5" borderId="0" xfId="0" applyNumberFormat="1" applyFont="1" applyFill="1"/>
    <xf numFmtId="0" fontId="3" fillId="3" borderId="0" xfId="0" applyFont="1" applyFill="1"/>
    <xf numFmtId="164" fontId="1" fillId="2" borderId="0" xfId="0" applyNumberFormat="1" applyFont="1" applyFill="1" applyAlignment="1">
      <alignment vertical="center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9" fontId="4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9" fontId="4" fillId="0" borderId="0" xfId="0" applyNumberFormat="1" applyFont="1"/>
    <xf numFmtId="164" fontId="1" fillId="4" borderId="1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 wrapText="1"/>
    </xf>
    <xf numFmtId="164" fontId="3" fillId="5" borderId="1" xfId="0" applyNumberFormat="1" applyFont="1" applyFill="1" applyBorder="1"/>
    <xf numFmtId="164" fontId="3" fillId="5" borderId="0" xfId="0" applyNumberFormat="1" applyFont="1" applyFill="1"/>
    <xf numFmtId="9" fontId="4" fillId="0" borderId="1" xfId="0" applyNumberFormat="1" applyFont="1" applyBorder="1"/>
    <xf numFmtId="9" fontId="3" fillId="0" borderId="1" xfId="0" applyNumberFormat="1" applyFont="1" applyBorder="1"/>
    <xf numFmtId="9" fontId="4" fillId="0" borderId="0" xfId="0" quotePrefix="1" applyNumberFormat="1" applyFont="1" applyAlignment="1">
      <alignment horizontal="right"/>
    </xf>
    <xf numFmtId="9" fontId="4" fillId="0" borderId="1" xfId="0" quotePrefix="1" applyNumberFormat="1" applyFont="1" applyBorder="1"/>
    <xf numFmtId="44" fontId="4" fillId="0" borderId="0" xfId="1" applyFont="1"/>
    <xf numFmtId="44" fontId="4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9" fontId="4" fillId="0" borderId="0" xfId="0" applyNumberFormat="1" applyFont="1" applyAlignment="1">
      <alignment horizontal="center"/>
    </xf>
    <xf numFmtId="42" fontId="2" fillId="0" borderId="1" xfId="0" applyNumberFormat="1" applyFont="1" applyBorder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4" fillId="0" borderId="1" xfId="0" applyNumberFormat="1" applyFont="1" applyBorder="1" applyAlignment="1">
      <alignment horizontal="right"/>
    </xf>
    <xf numFmtId="42" fontId="1" fillId="0" borderId="0" xfId="0" applyNumberFormat="1" applyFont="1" applyAlignment="1">
      <alignment horizontal="right" vertical="center"/>
    </xf>
    <xf numFmtId="42" fontId="1" fillId="0" borderId="1" xfId="0" applyNumberFormat="1" applyFont="1" applyBorder="1" applyAlignment="1">
      <alignment horizontal="right" vertical="center"/>
    </xf>
    <xf numFmtId="42" fontId="4" fillId="0" borderId="1" xfId="0" applyNumberFormat="1" applyFont="1" applyBorder="1"/>
    <xf numFmtId="42" fontId="4" fillId="0" borderId="0" xfId="0" applyNumberFormat="1" applyFont="1"/>
    <xf numFmtId="42" fontId="4" fillId="3" borderId="1" xfId="0" applyNumberFormat="1" applyFont="1" applyFill="1" applyBorder="1"/>
    <xf numFmtId="42" fontId="4" fillId="3" borderId="0" xfId="0" applyNumberFormat="1" applyFont="1" applyFill="1"/>
    <xf numFmtId="42" fontId="3" fillId="3" borderId="0" xfId="0" applyNumberFormat="1" applyFont="1" applyFill="1" applyAlignment="1">
      <alignment horizontal="center" wrapText="1"/>
    </xf>
    <xf numFmtId="42" fontId="3" fillId="3" borderId="1" xfId="0" applyNumberFormat="1" applyFont="1" applyFill="1" applyBorder="1" applyAlignment="1">
      <alignment horizontal="center"/>
    </xf>
    <xf numFmtId="42" fontId="3" fillId="3" borderId="0" xfId="0" applyNumberFormat="1" applyFont="1" applyFill="1" applyAlignment="1">
      <alignment horizontal="center"/>
    </xf>
    <xf numFmtId="42" fontId="4" fillId="5" borderId="1" xfId="0" applyNumberFormat="1" applyFont="1" applyFill="1" applyBorder="1"/>
    <xf numFmtId="42" fontId="4" fillId="5" borderId="0" xfId="0" applyNumberFormat="1" applyFont="1" applyFill="1"/>
    <xf numFmtId="42" fontId="3" fillId="0" borderId="1" xfId="0" applyNumberFormat="1" applyFont="1" applyBorder="1"/>
    <xf numFmtId="42" fontId="3" fillId="0" borderId="0" xfId="0" applyNumberFormat="1" applyFont="1"/>
    <xf numFmtId="42" fontId="3" fillId="5" borderId="1" xfId="0" applyNumberFormat="1" applyFont="1" applyFill="1" applyBorder="1"/>
    <xf numFmtId="42" fontId="3" fillId="5" borderId="0" xfId="0" applyNumberFormat="1" applyFont="1" applyFill="1"/>
    <xf numFmtId="9" fontId="4" fillId="0" borderId="0" xfId="2" applyFont="1"/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0" fontId="0" fillId="0" borderId="0" xfId="0" applyNumberFormat="1"/>
    <xf numFmtId="10" fontId="4" fillId="0" borderId="0" xfId="0" applyNumberFormat="1" applyFont="1"/>
    <xf numFmtId="41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42" fontId="4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 applyAlignment="1">
      <alignment horizontal="center"/>
    </xf>
    <xf numFmtId="9" fontId="4" fillId="0" borderId="0" xfId="2" applyFont="1" applyFill="1" applyBorder="1" applyAlignment="1">
      <alignment horizontal="center"/>
    </xf>
    <xf numFmtId="9" fontId="4" fillId="0" borderId="0" xfId="2" applyFont="1" applyFill="1" applyBorder="1"/>
    <xf numFmtId="165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4" fontId="4" fillId="0" borderId="0" xfId="1" applyFont="1" applyFill="1" applyBorder="1"/>
    <xf numFmtId="42" fontId="0" fillId="0" borderId="0" xfId="0" applyNumberFormat="1"/>
    <xf numFmtId="9" fontId="0" fillId="0" borderId="0" xfId="0" applyNumberFormat="1"/>
    <xf numFmtId="0" fontId="0" fillId="7" borderId="0" xfId="0" applyFill="1"/>
    <xf numFmtId="0" fontId="0" fillId="0" borderId="0" xfId="0" applyAlignment="1">
      <alignment wrapText="1"/>
    </xf>
    <xf numFmtId="42" fontId="0" fillId="8" borderId="0" xfId="0" applyNumberFormat="1" applyFill="1"/>
    <xf numFmtId="0" fontId="4" fillId="0" borderId="0" xfId="0" applyFont="1" applyAlignment="1">
      <alignment wrapText="1"/>
    </xf>
    <xf numFmtId="0" fontId="3" fillId="6" borderId="4" xfId="0" applyFont="1" applyFill="1" applyBorder="1"/>
    <xf numFmtId="0" fontId="3" fillId="0" borderId="4" xfId="0" applyFont="1" applyBorder="1"/>
    <xf numFmtId="42" fontId="3" fillId="9" borderId="0" xfId="0" applyNumberFormat="1" applyFont="1" applyFill="1"/>
    <xf numFmtId="0" fontId="3" fillId="9" borderId="0" xfId="0" applyFont="1" applyFill="1"/>
    <xf numFmtId="42" fontId="3" fillId="10" borderId="0" xfId="0" applyNumberFormat="1" applyFont="1" applyFill="1"/>
    <xf numFmtId="165" fontId="4" fillId="10" borderId="0" xfId="0" applyNumberFormat="1" applyFont="1" applyFill="1"/>
    <xf numFmtId="164" fontId="3" fillId="10" borderId="0" xfId="0" applyNumberFormat="1" applyFont="1" applyFill="1"/>
    <xf numFmtId="0" fontId="1" fillId="0" borderId="0" xfId="0" applyFont="1" applyAlignment="1">
      <alignment wrapText="1"/>
    </xf>
    <xf numFmtId="0" fontId="3" fillId="7" borderId="4" xfId="0" applyFont="1" applyFill="1" applyBorder="1"/>
    <xf numFmtId="0" fontId="0" fillId="6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3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6" borderId="2" xfId="0" applyFont="1" applyFill="1" applyBorder="1" applyAlignment="1">
      <alignment horizontal="left" wrapText="1"/>
    </xf>
    <xf numFmtId="0" fontId="11" fillId="6" borderId="3" xfId="0" applyFont="1" applyFill="1" applyBorder="1" applyAlignment="1">
      <alignment horizontal="left" wrapText="1"/>
    </xf>
    <xf numFmtId="0" fontId="11" fillId="7" borderId="2" xfId="0" applyFont="1" applyFill="1" applyBorder="1" applyAlignment="1">
      <alignment horizontal="left" wrapText="1"/>
    </xf>
    <xf numFmtId="0" fontId="11" fillId="7" borderId="3" xfId="0" applyFont="1" applyFill="1" applyBorder="1" applyAlignment="1">
      <alignment horizontal="left" wrapText="1"/>
    </xf>
  </cellXfs>
  <cellStyles count="15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1"/>
  <sheetViews>
    <sheetView tabSelected="1" topLeftCell="A23" zoomScale="90" zoomScaleNormal="90" workbookViewId="0">
      <selection activeCell="A32" sqref="A32"/>
    </sheetView>
  </sheetViews>
  <sheetFormatPr defaultColWidth="8.85546875" defaultRowHeight="11.25"/>
  <cols>
    <col min="1" max="1" width="40.28515625" style="10" customWidth="1"/>
    <col min="2" max="2" width="8" style="10" customWidth="1"/>
    <col min="3" max="3" width="10.42578125" style="10" customWidth="1"/>
    <col min="4" max="4" width="9" style="10" customWidth="1"/>
    <col min="5" max="5" width="10" style="11" customWidth="1"/>
    <col min="6" max="6" width="11.140625" style="15" customWidth="1"/>
    <col min="7" max="7" width="11.42578125" style="15" customWidth="1"/>
    <col min="8" max="8" width="11" style="11" customWidth="1"/>
    <col min="9" max="9" width="10.7109375" style="15" customWidth="1"/>
    <col min="10" max="10" width="11.7109375" style="15" customWidth="1"/>
    <col min="11" max="11" width="11.7109375" style="11" customWidth="1"/>
    <col min="12" max="12" width="9.140625" style="15" customWidth="1"/>
    <col min="13" max="13" width="10.85546875" style="15" customWidth="1"/>
    <col min="14" max="14" width="10.7109375" style="11" customWidth="1"/>
    <col min="15" max="15" width="11" style="15" customWidth="1"/>
    <col min="16" max="16" width="14" style="15" customWidth="1"/>
    <col min="17" max="17" width="10.7109375" style="11" customWidth="1"/>
    <col min="18" max="18" width="11" style="15" customWidth="1"/>
    <col min="19" max="19" width="14" style="15" customWidth="1"/>
    <col min="20" max="20" width="14" style="11" customWidth="1"/>
    <col min="21" max="21" width="24" style="10" customWidth="1"/>
    <col min="22" max="22" width="20.42578125" style="10" customWidth="1"/>
    <col min="23" max="23" width="21.85546875" style="21" customWidth="1"/>
    <col min="24" max="24" width="11" style="21" bestFit="1" customWidth="1"/>
    <col min="25" max="25" width="20" style="21" customWidth="1"/>
    <col min="26" max="26" width="16.42578125" style="21" customWidth="1"/>
    <col min="27" max="27" width="19.28515625" style="21" customWidth="1"/>
    <col min="28" max="28" width="14.42578125" style="21" customWidth="1"/>
    <col min="29" max="29" width="13.28515625" style="10" bestFit="1" customWidth="1"/>
    <col min="30" max="30" width="11.140625" style="10" bestFit="1" customWidth="1"/>
    <col min="31" max="31" width="8.85546875" style="10"/>
    <col min="32" max="32" width="21.42578125" style="10" bestFit="1" customWidth="1"/>
    <col min="33" max="33" width="8.85546875" style="10"/>
    <col min="34" max="34" width="19.7109375" style="10" bestFit="1" customWidth="1"/>
    <col min="35" max="16384" width="8.85546875" style="10"/>
  </cols>
  <sheetData>
    <row r="1" spans="1:28">
      <c r="A1" s="30" t="s">
        <v>0</v>
      </c>
      <c r="B1" s="30"/>
      <c r="C1" s="10">
        <v>1.03</v>
      </c>
      <c r="E1" s="3"/>
      <c r="F1" s="27" t="s">
        <v>1</v>
      </c>
      <c r="G1" s="4"/>
      <c r="H1" s="5"/>
      <c r="I1" s="4" t="s">
        <v>2</v>
      </c>
      <c r="J1" s="4"/>
      <c r="K1" s="5"/>
      <c r="L1" s="4" t="s">
        <v>3</v>
      </c>
      <c r="M1" s="4"/>
      <c r="N1" s="5"/>
      <c r="O1" s="4" t="s">
        <v>4</v>
      </c>
      <c r="P1" s="4"/>
      <c r="Q1" s="5"/>
      <c r="R1" s="4" t="s">
        <v>50</v>
      </c>
      <c r="S1" s="4"/>
      <c r="T1" s="5" t="s">
        <v>5</v>
      </c>
    </row>
    <row r="2" spans="1:28">
      <c r="A2" s="22" t="s">
        <v>6</v>
      </c>
      <c r="B2" s="22"/>
      <c r="E2" s="6"/>
      <c r="F2" s="7"/>
      <c r="G2" s="8"/>
      <c r="H2" s="9"/>
      <c r="I2" s="8"/>
      <c r="J2" s="8"/>
      <c r="K2" s="9"/>
      <c r="L2" s="8"/>
      <c r="M2" s="8"/>
      <c r="N2" s="9"/>
      <c r="O2" s="8"/>
      <c r="P2" s="8"/>
      <c r="Q2" s="9"/>
      <c r="R2" s="8"/>
      <c r="S2" s="8"/>
    </row>
    <row r="3" spans="1:28" ht="22.5">
      <c r="A3" s="29" t="s">
        <v>7</v>
      </c>
      <c r="B3" s="29"/>
      <c r="C3" s="28" t="s">
        <v>8</v>
      </c>
      <c r="D3" s="28" t="s">
        <v>9</v>
      </c>
      <c r="E3" s="36" t="s">
        <v>10</v>
      </c>
      <c r="F3" s="37" t="s">
        <v>11</v>
      </c>
      <c r="G3" s="38" t="s">
        <v>12</v>
      </c>
      <c r="H3" s="36" t="s">
        <v>10</v>
      </c>
      <c r="I3" s="37" t="s">
        <v>11</v>
      </c>
      <c r="J3" s="38" t="s">
        <v>12</v>
      </c>
      <c r="K3" s="36" t="s">
        <v>10</v>
      </c>
      <c r="L3" s="37" t="s">
        <v>11</v>
      </c>
      <c r="M3" s="38" t="s">
        <v>12</v>
      </c>
      <c r="N3" s="36" t="s">
        <v>10</v>
      </c>
      <c r="O3" s="37" t="s">
        <v>11</v>
      </c>
      <c r="P3" s="38" t="s">
        <v>12</v>
      </c>
      <c r="Q3" s="36" t="s">
        <v>10</v>
      </c>
      <c r="R3" s="37" t="s">
        <v>11</v>
      </c>
      <c r="S3" s="38" t="s">
        <v>12</v>
      </c>
      <c r="T3" s="13"/>
      <c r="U3" s="1"/>
      <c r="V3" s="1"/>
      <c r="W3" s="76"/>
      <c r="X3" s="76"/>
    </row>
    <row r="4" spans="1:28">
      <c r="A4" s="10" t="s">
        <v>71</v>
      </c>
      <c r="C4" s="31">
        <v>75000</v>
      </c>
      <c r="D4" s="43">
        <v>0.2</v>
      </c>
      <c r="E4" s="52">
        <f>SUM(C4*D4)</f>
        <v>15000</v>
      </c>
      <c r="F4" s="53">
        <f>E4*$C$24</f>
        <v>2400</v>
      </c>
      <c r="G4" s="53">
        <f>E4+F4</f>
        <v>17400</v>
      </c>
      <c r="H4" s="52">
        <f>SUM(E4*$C$1)</f>
        <v>15450</v>
      </c>
      <c r="I4" s="53">
        <f>H4*$C$24</f>
        <v>2472</v>
      </c>
      <c r="J4" s="53">
        <f>H4+I4</f>
        <v>17922</v>
      </c>
      <c r="K4" s="52">
        <f t="shared" ref="K4:K11" si="0">(H4*$C$1)</f>
        <v>15913.5</v>
      </c>
      <c r="L4" s="53">
        <f>K4*$C$24</f>
        <v>2546.16</v>
      </c>
      <c r="M4" s="53">
        <f>K4+L4</f>
        <v>18459.66</v>
      </c>
      <c r="N4" s="52">
        <f>(K4*C1)</f>
        <v>16390.904999999999</v>
      </c>
      <c r="O4" s="53">
        <f>N4*$C$24</f>
        <v>2622.5447999999997</v>
      </c>
      <c r="P4" s="53">
        <f>N4+O4</f>
        <v>19013.449799999999</v>
      </c>
      <c r="Q4" s="52">
        <f>(N4*C1)</f>
        <v>16882.632149999998</v>
      </c>
      <c r="R4" s="53">
        <f>Q4*$C$24</f>
        <v>2701.2211439999996</v>
      </c>
      <c r="S4" s="53">
        <f>Q4+R4</f>
        <v>19583.853293999997</v>
      </c>
      <c r="T4" s="54">
        <f>G4+J4+M4+P4+S4</f>
        <v>92378.963094000006</v>
      </c>
      <c r="Z4" s="77"/>
    </row>
    <row r="5" spans="1:28">
      <c r="A5" s="10" t="s">
        <v>72</v>
      </c>
      <c r="C5" s="31">
        <v>75000</v>
      </c>
      <c r="D5" s="43">
        <v>0.1</v>
      </c>
      <c r="E5" s="52">
        <f t="shared" ref="E5:E11" si="1">SUM(C5*D5)</f>
        <v>7500</v>
      </c>
      <c r="F5" s="53">
        <f t="shared" ref="F5:F11" si="2">E5*$C$24</f>
        <v>1200</v>
      </c>
      <c r="G5" s="53">
        <f t="shared" ref="G5:G11" si="3">E5+F5</f>
        <v>8700</v>
      </c>
      <c r="H5" s="52">
        <f>SUM(E5*$C$1)</f>
        <v>7725</v>
      </c>
      <c r="I5" s="53">
        <f t="shared" ref="I5:I11" si="4">H5*$C$24</f>
        <v>1236</v>
      </c>
      <c r="J5" s="53">
        <f t="shared" ref="J5:J11" si="5">H5+I5</f>
        <v>8961</v>
      </c>
      <c r="K5" s="52">
        <f t="shared" si="0"/>
        <v>7956.75</v>
      </c>
      <c r="L5" s="53">
        <f t="shared" ref="L5:L11" si="6">K5*$C$24</f>
        <v>1273.08</v>
      </c>
      <c r="M5" s="53">
        <f t="shared" ref="M5:M11" si="7">K5+L5</f>
        <v>9229.83</v>
      </c>
      <c r="N5" s="52">
        <f>(K5*C1)</f>
        <v>8195.4524999999994</v>
      </c>
      <c r="O5" s="53">
        <f t="shared" ref="O5:O11" si="8">N5*$C$24</f>
        <v>1311.2723999999998</v>
      </c>
      <c r="P5" s="53">
        <f t="shared" ref="P5:P11" si="9">N5+O5</f>
        <v>9506.7248999999993</v>
      </c>
      <c r="Q5" s="52">
        <f>(N5*C1)</f>
        <v>8441.3160749999988</v>
      </c>
      <c r="R5" s="53">
        <f t="shared" ref="R5:R11" si="10">Q5*$C$24</f>
        <v>1350.6105719999998</v>
      </c>
      <c r="S5" s="53">
        <f t="shared" ref="S5:S11" si="11">Q5+R5</f>
        <v>9791.9266469999984</v>
      </c>
      <c r="T5" s="54">
        <f t="shared" ref="T5:T11" si="12">G5+J5+M5+P5+S5</f>
        <v>46189.481547000003</v>
      </c>
      <c r="V5" s="15"/>
      <c r="Z5" s="77"/>
    </row>
    <row r="6" spans="1:28">
      <c r="C6" s="31"/>
      <c r="D6" s="43"/>
      <c r="E6" s="52">
        <f t="shared" si="1"/>
        <v>0</v>
      </c>
      <c r="F6" s="53">
        <f t="shared" si="2"/>
        <v>0</v>
      </c>
      <c r="G6" s="53">
        <f t="shared" si="3"/>
        <v>0</v>
      </c>
      <c r="H6" s="52">
        <f>SUM(E6*$C$1)</f>
        <v>0</v>
      </c>
      <c r="I6" s="53">
        <f t="shared" si="4"/>
        <v>0</v>
      </c>
      <c r="J6" s="53">
        <f t="shared" si="5"/>
        <v>0</v>
      </c>
      <c r="K6" s="52">
        <f t="shared" si="0"/>
        <v>0</v>
      </c>
      <c r="L6" s="53">
        <f t="shared" si="6"/>
        <v>0</v>
      </c>
      <c r="M6" s="53">
        <f t="shared" si="7"/>
        <v>0</v>
      </c>
      <c r="N6" s="52">
        <f>(K6*C1)</f>
        <v>0</v>
      </c>
      <c r="O6" s="53">
        <f t="shared" si="8"/>
        <v>0</v>
      </c>
      <c r="P6" s="53">
        <f t="shared" si="9"/>
        <v>0</v>
      </c>
      <c r="Q6" s="52">
        <f>(N6*C1)</f>
        <v>0</v>
      </c>
      <c r="R6" s="53">
        <f t="shared" si="10"/>
        <v>0</v>
      </c>
      <c r="S6" s="53">
        <f t="shared" si="11"/>
        <v>0</v>
      </c>
      <c r="T6" s="54">
        <f t="shared" si="12"/>
        <v>0</v>
      </c>
      <c r="Z6" s="77"/>
    </row>
    <row r="7" spans="1:28">
      <c r="C7" s="31"/>
      <c r="D7" s="43"/>
      <c r="E7" s="52">
        <f t="shared" si="1"/>
        <v>0</v>
      </c>
      <c r="F7" s="53">
        <f t="shared" si="2"/>
        <v>0</v>
      </c>
      <c r="G7" s="53">
        <f t="shared" si="3"/>
        <v>0</v>
      </c>
      <c r="H7" s="52">
        <f t="shared" ref="H7" si="13">SUM(E7*$C$1)</f>
        <v>0</v>
      </c>
      <c r="I7" s="53">
        <f t="shared" si="4"/>
        <v>0</v>
      </c>
      <c r="J7" s="53">
        <f t="shared" si="5"/>
        <v>0</v>
      </c>
      <c r="K7" s="52">
        <f t="shared" si="0"/>
        <v>0</v>
      </c>
      <c r="L7" s="53">
        <f t="shared" si="6"/>
        <v>0</v>
      </c>
      <c r="M7" s="53">
        <f t="shared" si="7"/>
        <v>0</v>
      </c>
      <c r="N7" s="52">
        <f>(K7*C1)</f>
        <v>0</v>
      </c>
      <c r="O7" s="53">
        <f t="shared" si="8"/>
        <v>0</v>
      </c>
      <c r="P7" s="53">
        <f t="shared" si="9"/>
        <v>0</v>
      </c>
      <c r="Q7" s="52">
        <f>(N7*C1)</f>
        <v>0</v>
      </c>
      <c r="R7" s="53">
        <f t="shared" si="10"/>
        <v>0</v>
      </c>
      <c r="S7" s="53">
        <f t="shared" si="11"/>
        <v>0</v>
      </c>
      <c r="T7" s="54">
        <f t="shared" si="12"/>
        <v>0</v>
      </c>
      <c r="Z7" s="77"/>
    </row>
    <row r="8" spans="1:28">
      <c r="C8" s="31"/>
      <c r="D8" s="43"/>
      <c r="E8" s="52">
        <f t="shared" si="1"/>
        <v>0</v>
      </c>
      <c r="F8" s="53">
        <f t="shared" si="2"/>
        <v>0</v>
      </c>
      <c r="G8" s="53">
        <f t="shared" si="3"/>
        <v>0</v>
      </c>
      <c r="H8" s="52">
        <f>SUM(E8*$C$1)</f>
        <v>0</v>
      </c>
      <c r="I8" s="53">
        <f t="shared" si="4"/>
        <v>0</v>
      </c>
      <c r="J8" s="53">
        <f t="shared" si="5"/>
        <v>0</v>
      </c>
      <c r="K8" s="52">
        <f t="shared" si="0"/>
        <v>0</v>
      </c>
      <c r="L8" s="53">
        <f t="shared" si="6"/>
        <v>0</v>
      </c>
      <c r="M8" s="53">
        <f t="shared" si="7"/>
        <v>0</v>
      </c>
      <c r="N8" s="52">
        <f>(K8*C1)</f>
        <v>0</v>
      </c>
      <c r="O8" s="53">
        <f t="shared" si="8"/>
        <v>0</v>
      </c>
      <c r="P8" s="53">
        <f t="shared" si="9"/>
        <v>0</v>
      </c>
      <c r="Q8" s="52">
        <f>(N8*C1)</f>
        <v>0</v>
      </c>
      <c r="R8" s="53">
        <f t="shared" si="10"/>
        <v>0</v>
      </c>
      <c r="S8" s="53">
        <f t="shared" si="11"/>
        <v>0</v>
      </c>
      <c r="T8" s="54">
        <f>G8+J8+M8+P8+S8</f>
        <v>0</v>
      </c>
      <c r="W8" s="71"/>
      <c r="Z8" s="78"/>
    </row>
    <row r="9" spans="1:28">
      <c r="C9" s="31"/>
      <c r="D9" s="43"/>
      <c r="E9" s="52">
        <f t="shared" si="1"/>
        <v>0</v>
      </c>
      <c r="F9" s="53">
        <f t="shared" si="2"/>
        <v>0</v>
      </c>
      <c r="G9" s="53">
        <f t="shared" si="3"/>
        <v>0</v>
      </c>
      <c r="H9" s="52">
        <f>SUM(E9*$C$1)</f>
        <v>0</v>
      </c>
      <c r="I9" s="53">
        <f t="shared" si="4"/>
        <v>0</v>
      </c>
      <c r="J9" s="53">
        <f t="shared" si="5"/>
        <v>0</v>
      </c>
      <c r="K9" s="52">
        <f t="shared" si="0"/>
        <v>0</v>
      </c>
      <c r="L9" s="53">
        <f t="shared" si="6"/>
        <v>0</v>
      </c>
      <c r="M9" s="53">
        <f t="shared" si="7"/>
        <v>0</v>
      </c>
      <c r="N9" s="52">
        <f>(K9*C1)</f>
        <v>0</v>
      </c>
      <c r="O9" s="53">
        <f t="shared" si="8"/>
        <v>0</v>
      </c>
      <c r="P9" s="53">
        <f t="shared" si="9"/>
        <v>0</v>
      </c>
      <c r="Q9" s="52">
        <f>(N9*C1)</f>
        <v>0</v>
      </c>
      <c r="R9" s="53">
        <f t="shared" si="10"/>
        <v>0</v>
      </c>
      <c r="S9" s="53">
        <f t="shared" si="11"/>
        <v>0</v>
      </c>
      <c r="T9" s="54">
        <f t="shared" si="12"/>
        <v>0</v>
      </c>
      <c r="Z9" s="77"/>
    </row>
    <row r="10" spans="1:28">
      <c r="C10" s="31"/>
      <c r="D10" s="43"/>
      <c r="E10" s="52">
        <f t="shared" si="1"/>
        <v>0</v>
      </c>
      <c r="F10" s="53">
        <f t="shared" si="2"/>
        <v>0</v>
      </c>
      <c r="G10" s="53">
        <f t="shared" si="3"/>
        <v>0</v>
      </c>
      <c r="H10" s="52">
        <f>SUM(E10*$C$1)</f>
        <v>0</v>
      </c>
      <c r="I10" s="53">
        <f t="shared" si="4"/>
        <v>0</v>
      </c>
      <c r="J10" s="53">
        <f t="shared" si="5"/>
        <v>0</v>
      </c>
      <c r="K10" s="52">
        <f t="shared" si="0"/>
        <v>0</v>
      </c>
      <c r="L10" s="53">
        <f t="shared" si="6"/>
        <v>0</v>
      </c>
      <c r="M10" s="53">
        <f t="shared" si="7"/>
        <v>0</v>
      </c>
      <c r="N10" s="52">
        <f>(K10*C1)</f>
        <v>0</v>
      </c>
      <c r="O10" s="53">
        <f t="shared" si="8"/>
        <v>0</v>
      </c>
      <c r="P10" s="53">
        <f t="shared" si="9"/>
        <v>0</v>
      </c>
      <c r="Q10" s="52">
        <f>(N10*C1)</f>
        <v>0</v>
      </c>
      <c r="R10" s="53">
        <f t="shared" si="10"/>
        <v>0</v>
      </c>
      <c r="S10" s="53">
        <f t="shared" si="11"/>
        <v>0</v>
      </c>
      <c r="T10" s="54">
        <f t="shared" si="12"/>
        <v>0</v>
      </c>
      <c r="W10" s="71"/>
      <c r="X10" s="71"/>
    </row>
    <row r="11" spans="1:28">
      <c r="C11" s="31"/>
      <c r="D11" s="43"/>
      <c r="E11" s="52">
        <f t="shared" si="1"/>
        <v>0</v>
      </c>
      <c r="F11" s="53">
        <f t="shared" si="2"/>
        <v>0</v>
      </c>
      <c r="G11" s="53">
        <f t="shared" si="3"/>
        <v>0</v>
      </c>
      <c r="H11" s="52">
        <f>SUM(E11*$C$1)</f>
        <v>0</v>
      </c>
      <c r="I11" s="53">
        <f t="shared" si="4"/>
        <v>0</v>
      </c>
      <c r="J11" s="53">
        <f t="shared" si="5"/>
        <v>0</v>
      </c>
      <c r="K11" s="52">
        <f t="shared" si="0"/>
        <v>0</v>
      </c>
      <c r="L11" s="53">
        <f t="shared" si="6"/>
        <v>0</v>
      </c>
      <c r="M11" s="53">
        <f t="shared" si="7"/>
        <v>0</v>
      </c>
      <c r="N11" s="52">
        <f>(K11*C1)</f>
        <v>0</v>
      </c>
      <c r="O11" s="53">
        <f t="shared" si="8"/>
        <v>0</v>
      </c>
      <c r="P11" s="53">
        <f t="shared" si="9"/>
        <v>0</v>
      </c>
      <c r="Q11" s="52">
        <f>(N11*C1)</f>
        <v>0</v>
      </c>
      <c r="R11" s="53">
        <f t="shared" si="10"/>
        <v>0</v>
      </c>
      <c r="S11" s="53">
        <f t="shared" si="11"/>
        <v>0</v>
      </c>
      <c r="T11" s="54">
        <f t="shared" si="12"/>
        <v>0</v>
      </c>
      <c r="W11" s="71"/>
      <c r="X11" s="71"/>
    </row>
    <row r="12" spans="1:28" s="1" customFormat="1">
      <c r="A12" s="1" t="s">
        <v>13</v>
      </c>
      <c r="C12" s="32"/>
      <c r="D12" s="34"/>
      <c r="E12" s="56"/>
      <c r="F12" s="55"/>
      <c r="G12" s="55">
        <f>SUM(G4:G11)</f>
        <v>26100</v>
      </c>
      <c r="H12" s="56"/>
      <c r="I12" s="55"/>
      <c r="J12" s="55">
        <f>SUM(J4:J11)</f>
        <v>26883</v>
      </c>
      <c r="K12" s="56"/>
      <c r="L12" s="55"/>
      <c r="M12" s="55">
        <f>SUM(M4:M11)</f>
        <v>27689.489999999998</v>
      </c>
      <c r="N12" s="56"/>
      <c r="O12" s="55"/>
      <c r="P12" s="55">
        <f>SUM(P4:P11)</f>
        <v>28520.174699999996</v>
      </c>
      <c r="Q12" s="56"/>
      <c r="R12" s="55"/>
      <c r="S12" s="55">
        <f>SUM(S4:S11)</f>
        <v>29375.779940999993</v>
      </c>
      <c r="T12" s="54">
        <f>G12+J12+M12+P12+S12</f>
        <v>138568.44464099998</v>
      </c>
      <c r="U12" s="79"/>
      <c r="W12" s="80"/>
      <c r="X12" s="80"/>
      <c r="Y12" s="80"/>
      <c r="Z12" s="14"/>
      <c r="AA12" s="14"/>
      <c r="AB12" s="14"/>
    </row>
    <row r="13" spans="1:28">
      <c r="C13" s="30"/>
      <c r="D13" s="33"/>
      <c r="U13" s="12"/>
      <c r="Y13" s="71"/>
    </row>
    <row r="14" spans="1:28" ht="22.5">
      <c r="A14" s="29" t="s">
        <v>14</v>
      </c>
      <c r="B14" s="28" t="s">
        <v>53</v>
      </c>
      <c r="C14" s="28" t="s">
        <v>8</v>
      </c>
      <c r="D14" s="28" t="s">
        <v>9</v>
      </c>
      <c r="E14" s="36" t="s">
        <v>10</v>
      </c>
      <c r="F14" s="37" t="s">
        <v>11</v>
      </c>
      <c r="G14" s="38" t="s">
        <v>12</v>
      </c>
      <c r="H14" s="36" t="s">
        <v>10</v>
      </c>
      <c r="I14" s="37" t="s">
        <v>11</v>
      </c>
      <c r="J14" s="38" t="s">
        <v>12</v>
      </c>
      <c r="K14" s="36" t="s">
        <v>10</v>
      </c>
      <c r="L14" s="37" t="s">
        <v>11</v>
      </c>
      <c r="M14" s="38" t="s">
        <v>12</v>
      </c>
      <c r="N14" s="36" t="s">
        <v>10</v>
      </c>
      <c r="O14" s="37" t="s">
        <v>11</v>
      </c>
      <c r="P14" s="38" t="s">
        <v>12</v>
      </c>
      <c r="Q14" s="36" t="s">
        <v>10</v>
      </c>
      <c r="R14" s="37" t="s">
        <v>11</v>
      </c>
      <c r="S14" s="38" t="s">
        <v>12</v>
      </c>
      <c r="T14" s="13"/>
      <c r="U14" s="14"/>
    </row>
    <row r="15" spans="1:28">
      <c r="A15" s="10" t="s">
        <v>52</v>
      </c>
      <c r="B15" s="75"/>
      <c r="C15" s="31"/>
      <c r="D15" s="43">
        <v>1</v>
      </c>
      <c r="E15" s="52">
        <f>C15*D15</f>
        <v>0</v>
      </c>
      <c r="F15" s="53">
        <f>E15*$C$24</f>
        <v>0</v>
      </c>
      <c r="G15" s="53">
        <f>E15+F15</f>
        <v>0</v>
      </c>
      <c r="H15" s="52">
        <f>SUM(E15*$C$1)</f>
        <v>0</v>
      </c>
      <c r="I15" s="53">
        <f>H15*$C$24</f>
        <v>0</v>
      </c>
      <c r="J15" s="53">
        <f>H15+I15</f>
        <v>0</v>
      </c>
      <c r="K15" s="52">
        <f t="shared" ref="K15:K22" si="14">(H15*$C$1)</f>
        <v>0</v>
      </c>
      <c r="L15" s="53">
        <f>K15*$C$24</f>
        <v>0</v>
      </c>
      <c r="M15" s="53">
        <f>K15+L15</f>
        <v>0</v>
      </c>
      <c r="N15" s="52">
        <f>(K15*C1)</f>
        <v>0</v>
      </c>
      <c r="O15" s="53">
        <f>N15*$C$24</f>
        <v>0</v>
      </c>
      <c r="P15" s="53">
        <f>N15+O15</f>
        <v>0</v>
      </c>
      <c r="Q15" s="52">
        <f>(N15*C1)</f>
        <v>0</v>
      </c>
      <c r="R15" s="53">
        <f>Q15*$C$24</f>
        <v>0</v>
      </c>
      <c r="S15" s="53">
        <f>Q15+R15</f>
        <v>0</v>
      </c>
      <c r="T15" s="54">
        <f>G15+J15+M15+P15+S15</f>
        <v>0</v>
      </c>
      <c r="U15" s="21"/>
    </row>
    <row r="16" spans="1:28">
      <c r="A16" s="10" t="s">
        <v>15</v>
      </c>
      <c r="B16" s="75"/>
      <c r="C16" s="31"/>
      <c r="D16" s="43">
        <v>1</v>
      </c>
      <c r="E16" s="52">
        <f t="shared" ref="E16:E22" si="15">C16*D16</f>
        <v>0</v>
      </c>
      <c r="F16" s="53">
        <f t="shared" ref="F16:F21" si="16">E16*$C$24</f>
        <v>0</v>
      </c>
      <c r="G16" s="53">
        <f t="shared" ref="G16:G22" si="17">E16+F16</f>
        <v>0</v>
      </c>
      <c r="H16" s="52">
        <f>SUM(E16*$C$1)</f>
        <v>0</v>
      </c>
      <c r="I16" s="53">
        <f t="shared" ref="I16:I22" si="18">H16*$C$24</f>
        <v>0</v>
      </c>
      <c r="J16" s="53">
        <f t="shared" ref="J16:J22" si="19">H16+I16</f>
        <v>0</v>
      </c>
      <c r="K16" s="52">
        <f t="shared" si="14"/>
        <v>0</v>
      </c>
      <c r="L16" s="53">
        <f t="shared" ref="L16:L22" si="20">K16*$C$24</f>
        <v>0</v>
      </c>
      <c r="M16" s="53">
        <f t="shared" ref="M16:M22" si="21">K16+L16</f>
        <v>0</v>
      </c>
      <c r="N16" s="52">
        <f>(K16*C1)</f>
        <v>0</v>
      </c>
      <c r="O16" s="53">
        <f t="shared" ref="O16:O22" si="22">N16*$C$24</f>
        <v>0</v>
      </c>
      <c r="P16" s="53">
        <f t="shared" ref="P16:P22" si="23">N16+O16</f>
        <v>0</v>
      </c>
      <c r="Q16" s="52">
        <f>(N16*C1)</f>
        <v>0</v>
      </c>
      <c r="R16" s="53">
        <f t="shared" ref="R16:R22" si="24">Q16*$C$24</f>
        <v>0</v>
      </c>
      <c r="S16" s="53">
        <f t="shared" ref="S16:S22" si="25">Q16+R16</f>
        <v>0</v>
      </c>
      <c r="T16" s="54">
        <f t="shared" ref="T16:T18" si="26">G16+J16+M16+P16+S16</f>
        <v>0</v>
      </c>
      <c r="U16" s="21"/>
      <c r="AA16" s="47"/>
    </row>
    <row r="17" spans="1:35">
      <c r="A17" s="10" t="s">
        <v>16</v>
      </c>
      <c r="B17" s="75"/>
      <c r="C17" s="31"/>
      <c r="D17" s="43">
        <v>1</v>
      </c>
      <c r="E17" s="52">
        <f t="shared" si="15"/>
        <v>0</v>
      </c>
      <c r="F17" s="53">
        <f t="shared" si="16"/>
        <v>0</v>
      </c>
      <c r="G17" s="53">
        <f t="shared" si="17"/>
        <v>0</v>
      </c>
      <c r="H17" s="52">
        <f>SUM(E17*$C$1)</f>
        <v>0</v>
      </c>
      <c r="I17" s="53">
        <f t="shared" si="18"/>
        <v>0</v>
      </c>
      <c r="J17" s="53">
        <f t="shared" si="19"/>
        <v>0</v>
      </c>
      <c r="K17" s="52">
        <f t="shared" si="14"/>
        <v>0</v>
      </c>
      <c r="L17" s="53">
        <f t="shared" si="20"/>
        <v>0</v>
      </c>
      <c r="M17" s="53">
        <f t="shared" si="21"/>
        <v>0</v>
      </c>
      <c r="N17" s="52">
        <f>(K17*C1)</f>
        <v>0</v>
      </c>
      <c r="O17" s="53">
        <f t="shared" si="22"/>
        <v>0</v>
      </c>
      <c r="P17" s="53">
        <f t="shared" si="23"/>
        <v>0</v>
      </c>
      <c r="Q17" s="52">
        <f>(N17*C1)</f>
        <v>0</v>
      </c>
      <c r="R17" s="53">
        <f t="shared" si="24"/>
        <v>0</v>
      </c>
      <c r="S17" s="53">
        <f t="shared" si="25"/>
        <v>0</v>
      </c>
      <c r="T17" s="54">
        <f t="shared" si="26"/>
        <v>0</v>
      </c>
      <c r="U17" s="21"/>
    </row>
    <row r="18" spans="1:35">
      <c r="A18" s="10" t="s">
        <v>17</v>
      </c>
      <c r="B18" s="75"/>
      <c r="C18" s="31"/>
      <c r="D18" s="43"/>
      <c r="E18" s="52">
        <f t="shared" si="15"/>
        <v>0</v>
      </c>
      <c r="F18" s="53">
        <f t="shared" si="16"/>
        <v>0</v>
      </c>
      <c r="G18" s="53">
        <f t="shared" si="17"/>
        <v>0</v>
      </c>
      <c r="H18" s="52">
        <f t="shared" ref="H18" si="27">SUM(E18*$C$1)</f>
        <v>0</v>
      </c>
      <c r="I18" s="53">
        <f t="shared" si="18"/>
        <v>0</v>
      </c>
      <c r="J18" s="53">
        <f t="shared" si="19"/>
        <v>0</v>
      </c>
      <c r="K18" s="52">
        <f t="shared" si="14"/>
        <v>0</v>
      </c>
      <c r="L18" s="53">
        <f t="shared" si="20"/>
        <v>0</v>
      </c>
      <c r="M18" s="53">
        <f t="shared" si="21"/>
        <v>0</v>
      </c>
      <c r="N18" s="52">
        <f>(K18*C1)</f>
        <v>0</v>
      </c>
      <c r="O18" s="53">
        <f t="shared" si="22"/>
        <v>0</v>
      </c>
      <c r="P18" s="53">
        <f t="shared" si="23"/>
        <v>0</v>
      </c>
      <c r="Q18" s="52">
        <f>(N18*C1)</f>
        <v>0</v>
      </c>
      <c r="R18" s="53">
        <f t="shared" si="24"/>
        <v>0</v>
      </c>
      <c r="S18" s="53">
        <f t="shared" si="25"/>
        <v>0</v>
      </c>
      <c r="T18" s="54">
        <f t="shared" si="26"/>
        <v>0</v>
      </c>
      <c r="U18" s="21"/>
      <c r="AC18" s="45"/>
      <c r="AD18" s="46"/>
    </row>
    <row r="19" spans="1:35">
      <c r="A19" s="10" t="s">
        <v>46</v>
      </c>
      <c r="B19" s="75"/>
      <c r="C19" s="31"/>
      <c r="D19" s="43"/>
      <c r="E19" s="52">
        <f t="shared" si="15"/>
        <v>0</v>
      </c>
      <c r="F19" s="53">
        <f t="shared" si="16"/>
        <v>0</v>
      </c>
      <c r="G19" s="53">
        <f t="shared" si="17"/>
        <v>0</v>
      </c>
      <c r="H19" s="52">
        <f>SUM(E19*$C$1)</f>
        <v>0</v>
      </c>
      <c r="I19" s="53">
        <f t="shared" si="18"/>
        <v>0</v>
      </c>
      <c r="J19" s="53">
        <f t="shared" si="19"/>
        <v>0</v>
      </c>
      <c r="K19" s="52">
        <f t="shared" si="14"/>
        <v>0</v>
      </c>
      <c r="L19" s="53">
        <f t="shared" si="20"/>
        <v>0</v>
      </c>
      <c r="M19" s="53">
        <f t="shared" si="21"/>
        <v>0</v>
      </c>
      <c r="N19" s="52">
        <f>(K19*C1)</f>
        <v>0</v>
      </c>
      <c r="O19" s="53">
        <f t="shared" si="22"/>
        <v>0</v>
      </c>
      <c r="P19" s="53">
        <f t="shared" si="23"/>
        <v>0</v>
      </c>
      <c r="Q19" s="52">
        <f>(N19*C1)</f>
        <v>0</v>
      </c>
      <c r="R19" s="53">
        <f t="shared" si="24"/>
        <v>0</v>
      </c>
      <c r="S19" s="53">
        <f t="shared" si="25"/>
        <v>0</v>
      </c>
      <c r="T19" s="54">
        <f>G19+J19+M19+P19+S19</f>
        <v>0</v>
      </c>
      <c r="U19" s="21"/>
      <c r="AD19" s="46"/>
    </row>
    <row r="20" spans="1:35">
      <c r="A20" s="10" t="s">
        <v>18</v>
      </c>
      <c r="B20" s="75"/>
      <c r="C20" s="31"/>
      <c r="D20" s="43"/>
      <c r="E20" s="52">
        <f t="shared" si="15"/>
        <v>0</v>
      </c>
      <c r="F20" s="53">
        <f t="shared" si="16"/>
        <v>0</v>
      </c>
      <c r="G20" s="53">
        <f t="shared" si="17"/>
        <v>0</v>
      </c>
      <c r="H20" s="52">
        <f>SUM(E20*$C$1)</f>
        <v>0</v>
      </c>
      <c r="I20" s="53">
        <f t="shared" si="18"/>
        <v>0</v>
      </c>
      <c r="J20" s="53">
        <f t="shared" si="19"/>
        <v>0</v>
      </c>
      <c r="K20" s="52">
        <f t="shared" si="14"/>
        <v>0</v>
      </c>
      <c r="L20" s="53">
        <f t="shared" si="20"/>
        <v>0</v>
      </c>
      <c r="M20" s="53">
        <f t="shared" si="21"/>
        <v>0</v>
      </c>
      <c r="N20" s="52">
        <f>(K20*C1)</f>
        <v>0</v>
      </c>
      <c r="O20" s="53">
        <f t="shared" si="22"/>
        <v>0</v>
      </c>
      <c r="P20" s="53">
        <f t="shared" si="23"/>
        <v>0</v>
      </c>
      <c r="Q20" s="52">
        <f>(N20*C1)</f>
        <v>0</v>
      </c>
      <c r="R20" s="53">
        <f t="shared" si="24"/>
        <v>0</v>
      </c>
      <c r="S20" s="53">
        <f t="shared" si="25"/>
        <v>0</v>
      </c>
      <c r="T20" s="54">
        <f t="shared" ref="T20:T22" si="28">G20+J20+M20+P20+S20</f>
        <v>0</v>
      </c>
      <c r="U20" s="21"/>
    </row>
    <row r="21" spans="1:35">
      <c r="A21" s="10" t="s">
        <v>19</v>
      </c>
      <c r="B21" s="75"/>
      <c r="C21" s="31"/>
      <c r="D21" s="43"/>
      <c r="E21" s="52">
        <f t="shared" si="15"/>
        <v>0</v>
      </c>
      <c r="F21" s="53">
        <f t="shared" si="16"/>
        <v>0</v>
      </c>
      <c r="G21" s="53">
        <f t="shared" si="17"/>
        <v>0</v>
      </c>
      <c r="H21" s="52">
        <f>SUM(E21*$C$1)</f>
        <v>0</v>
      </c>
      <c r="I21" s="53">
        <f t="shared" si="18"/>
        <v>0</v>
      </c>
      <c r="J21" s="53">
        <f t="shared" si="19"/>
        <v>0</v>
      </c>
      <c r="K21" s="52">
        <f t="shared" si="14"/>
        <v>0</v>
      </c>
      <c r="L21" s="53">
        <f t="shared" si="20"/>
        <v>0</v>
      </c>
      <c r="M21" s="53">
        <f t="shared" si="21"/>
        <v>0</v>
      </c>
      <c r="N21" s="52">
        <f>(K21*C1)</f>
        <v>0</v>
      </c>
      <c r="O21" s="53">
        <f t="shared" si="22"/>
        <v>0</v>
      </c>
      <c r="P21" s="53">
        <f t="shared" si="23"/>
        <v>0</v>
      </c>
      <c r="Q21" s="52">
        <f>(N21*C1)</f>
        <v>0</v>
      </c>
      <c r="R21" s="53">
        <f t="shared" si="24"/>
        <v>0</v>
      </c>
      <c r="S21" s="53">
        <f t="shared" si="25"/>
        <v>0</v>
      </c>
      <c r="T21" s="54">
        <f t="shared" si="28"/>
        <v>0</v>
      </c>
      <c r="U21" s="21"/>
    </row>
    <row r="22" spans="1:35">
      <c r="A22" s="10" t="s">
        <v>20</v>
      </c>
      <c r="B22" s="75"/>
      <c r="C22" s="31"/>
      <c r="D22" s="43"/>
      <c r="E22" s="52">
        <f t="shared" si="15"/>
        <v>0</v>
      </c>
      <c r="F22" s="53">
        <f>E22*$C$24</f>
        <v>0</v>
      </c>
      <c r="G22" s="53">
        <f t="shared" si="17"/>
        <v>0</v>
      </c>
      <c r="H22" s="52">
        <f>SUM(E22*$C$1)</f>
        <v>0</v>
      </c>
      <c r="I22" s="53">
        <f t="shared" si="18"/>
        <v>0</v>
      </c>
      <c r="J22" s="53">
        <f t="shared" si="19"/>
        <v>0</v>
      </c>
      <c r="K22" s="52">
        <f t="shared" si="14"/>
        <v>0</v>
      </c>
      <c r="L22" s="53">
        <f t="shared" si="20"/>
        <v>0</v>
      </c>
      <c r="M22" s="53">
        <f t="shared" si="21"/>
        <v>0</v>
      </c>
      <c r="N22" s="52">
        <f>(K22*C1)</f>
        <v>0</v>
      </c>
      <c r="O22" s="53">
        <f t="shared" si="22"/>
        <v>0</v>
      </c>
      <c r="P22" s="53">
        <f t="shared" si="23"/>
        <v>0</v>
      </c>
      <c r="Q22" s="52">
        <f>(N22*C1)</f>
        <v>0</v>
      </c>
      <c r="R22" s="53">
        <f t="shared" si="24"/>
        <v>0</v>
      </c>
      <c r="S22" s="53">
        <f t="shared" si="25"/>
        <v>0</v>
      </c>
      <c r="T22" s="54">
        <f t="shared" si="28"/>
        <v>0</v>
      </c>
      <c r="U22" s="21"/>
      <c r="AD22" s="46"/>
    </row>
    <row r="23" spans="1:35">
      <c r="A23" s="1" t="s">
        <v>21</v>
      </c>
      <c r="D23" s="35"/>
      <c r="E23" s="56"/>
      <c r="F23" s="55"/>
      <c r="G23" s="55">
        <f>SUM(G15:G22)</f>
        <v>0</v>
      </c>
      <c r="H23" s="56"/>
      <c r="I23" s="55"/>
      <c r="J23" s="55">
        <f>SUM(J15:J22)</f>
        <v>0</v>
      </c>
      <c r="K23" s="56"/>
      <c r="L23" s="55"/>
      <c r="M23" s="55">
        <f>SUM(M15:M22)</f>
        <v>0</v>
      </c>
      <c r="N23" s="56"/>
      <c r="O23" s="55"/>
      <c r="P23" s="55">
        <f>SUM(P15:P22)</f>
        <v>0</v>
      </c>
      <c r="Q23" s="56"/>
      <c r="R23" s="55"/>
      <c r="S23" s="55">
        <f>SUM(S15:S22)</f>
        <v>0</v>
      </c>
      <c r="T23" s="54">
        <f>G23+J23+M23+P23+S23</f>
        <v>0</v>
      </c>
      <c r="U23" s="14"/>
      <c r="V23" s="15"/>
      <c r="X23" s="71"/>
      <c r="Z23" s="71"/>
      <c r="AA23" s="71"/>
      <c r="AB23" s="71"/>
    </row>
    <row r="24" spans="1:35" ht="69.75" customHeight="1">
      <c r="A24" s="109" t="s">
        <v>75</v>
      </c>
      <c r="B24" s="110"/>
      <c r="C24" s="92">
        <v>0.16</v>
      </c>
      <c r="D24" s="92" t="s">
        <v>51</v>
      </c>
      <c r="E24" s="57"/>
      <c r="F24" s="58"/>
      <c r="G24" s="58"/>
      <c r="H24" s="57"/>
      <c r="I24" s="58"/>
      <c r="J24" s="58"/>
      <c r="K24" s="57"/>
      <c r="L24" s="58"/>
      <c r="M24" s="58"/>
      <c r="N24" s="57"/>
      <c r="O24" s="58"/>
      <c r="P24" s="58"/>
      <c r="Q24" s="57"/>
      <c r="R24" s="58"/>
      <c r="S24" s="58"/>
      <c r="T24" s="57"/>
      <c r="X24" s="71"/>
    </row>
    <row r="25" spans="1:35" ht="47.25" customHeight="1">
      <c r="A25" s="111" t="s">
        <v>76</v>
      </c>
      <c r="B25" s="112"/>
      <c r="C25" s="100">
        <v>0.48</v>
      </c>
      <c r="D25" s="93"/>
      <c r="E25" s="57"/>
      <c r="F25" s="58"/>
      <c r="G25" s="58"/>
      <c r="H25" s="57"/>
      <c r="I25" s="58"/>
      <c r="J25" s="58"/>
      <c r="K25" s="57"/>
      <c r="L25" s="58"/>
      <c r="M25" s="58"/>
      <c r="N25" s="57"/>
      <c r="O25" s="58"/>
      <c r="P25" s="58"/>
      <c r="Q25" s="57"/>
      <c r="R25" s="58"/>
      <c r="S25" s="58"/>
      <c r="T25" s="57"/>
      <c r="AC25" s="46"/>
    </row>
    <row r="26" spans="1:35" ht="22.5">
      <c r="A26" s="16"/>
      <c r="B26" s="16"/>
      <c r="C26" s="16"/>
      <c r="D26" s="16"/>
      <c r="E26" s="59"/>
      <c r="F26" s="60"/>
      <c r="G26" s="61" t="s">
        <v>12</v>
      </c>
      <c r="H26" s="62"/>
      <c r="I26" s="63"/>
      <c r="J26" s="61" t="s">
        <v>12</v>
      </c>
      <c r="K26" s="62"/>
      <c r="L26" s="63"/>
      <c r="M26" s="61" t="s">
        <v>12</v>
      </c>
      <c r="N26" s="62"/>
      <c r="O26" s="63"/>
      <c r="P26" s="61" t="s">
        <v>12</v>
      </c>
      <c r="Q26" s="62"/>
      <c r="R26" s="63"/>
      <c r="S26" s="61" t="s">
        <v>12</v>
      </c>
      <c r="T26" s="62" t="s">
        <v>5</v>
      </c>
      <c r="Y26" s="107"/>
      <c r="Z26" s="107"/>
      <c r="AA26" s="107"/>
      <c r="AB26" s="107"/>
      <c r="AC26" s="107"/>
      <c r="AD26" s="107"/>
      <c r="AF26" s="107"/>
      <c r="AG26" s="107"/>
    </row>
    <row r="27" spans="1:35" ht="22.5">
      <c r="A27" s="99" t="s">
        <v>74</v>
      </c>
      <c r="B27" s="49"/>
      <c r="E27" s="64"/>
      <c r="F27" s="65"/>
      <c r="G27" s="67"/>
      <c r="H27" s="64"/>
      <c r="I27" s="65"/>
      <c r="J27" s="58"/>
      <c r="K27" s="64"/>
      <c r="L27" s="65"/>
      <c r="M27" s="58">
        <v>0</v>
      </c>
      <c r="N27" s="64"/>
      <c r="O27" s="65"/>
      <c r="P27" s="58">
        <v>0</v>
      </c>
      <c r="Q27" s="64"/>
      <c r="R27" s="65"/>
      <c r="S27" s="58">
        <v>0</v>
      </c>
      <c r="T27" s="66">
        <f>SUM(J27,G27,M27,P27,S27)</f>
        <v>0</v>
      </c>
      <c r="Z27" s="81"/>
      <c r="AA27" s="81"/>
      <c r="AB27" s="81"/>
      <c r="AD27" s="53"/>
      <c r="AG27" s="15"/>
      <c r="AH27" s="21"/>
      <c r="AI27" s="82"/>
    </row>
    <row r="28" spans="1:35" ht="21.75" customHeight="1">
      <c r="A28" s="49" t="s">
        <v>48</v>
      </c>
      <c r="B28" s="49"/>
      <c r="E28" s="64"/>
      <c r="F28" s="65"/>
      <c r="G28" s="67"/>
      <c r="H28" s="68"/>
      <c r="I28" s="69"/>
      <c r="J28" s="67"/>
      <c r="K28" s="68"/>
      <c r="L28" s="69"/>
      <c r="M28" s="67"/>
      <c r="N28" s="68"/>
      <c r="O28" s="69"/>
      <c r="P28" s="67"/>
      <c r="Q28" s="68"/>
      <c r="R28" s="69"/>
      <c r="S28" s="67"/>
      <c r="T28" s="66">
        <f>SUM(J28,G28,M28,P28,S28)</f>
        <v>0</v>
      </c>
      <c r="V28" s="70"/>
      <c r="Z28" s="81"/>
      <c r="AA28" s="81"/>
      <c r="AB28" s="81"/>
      <c r="AD28" s="53"/>
      <c r="AG28" s="58"/>
      <c r="AH28" s="21"/>
      <c r="AI28" s="82"/>
    </row>
    <row r="29" spans="1:35" ht="21.75" customHeight="1">
      <c r="A29" s="49" t="s">
        <v>22</v>
      </c>
      <c r="B29" s="49"/>
      <c r="E29" s="64"/>
      <c r="F29" s="65"/>
      <c r="G29" s="65"/>
      <c r="H29" s="64"/>
      <c r="I29" s="65"/>
      <c r="J29" s="65"/>
      <c r="K29" s="64"/>
      <c r="L29" s="65"/>
      <c r="M29" s="65"/>
      <c r="N29" s="64"/>
      <c r="O29" s="65"/>
      <c r="P29" s="65"/>
      <c r="Q29" s="64"/>
      <c r="R29" s="65"/>
      <c r="S29" s="65"/>
      <c r="T29" s="64"/>
      <c r="Y29" s="83"/>
      <c r="Z29" s="81"/>
      <c r="AB29" s="81"/>
      <c r="AG29" s="58"/>
      <c r="AI29" s="82"/>
    </row>
    <row r="30" spans="1:35">
      <c r="A30" s="48" t="s">
        <v>23</v>
      </c>
      <c r="B30" s="48"/>
      <c r="E30" s="64"/>
      <c r="F30" s="65"/>
      <c r="G30" s="58"/>
      <c r="H30" s="64"/>
      <c r="I30" s="65"/>
      <c r="J30" s="58"/>
      <c r="K30" s="64"/>
      <c r="L30" s="65"/>
      <c r="M30" s="58"/>
      <c r="N30" s="64"/>
      <c r="O30" s="65"/>
      <c r="P30" s="58"/>
      <c r="Q30" s="64"/>
      <c r="R30" s="65"/>
      <c r="S30" s="58"/>
      <c r="T30" s="66">
        <f t="shared" ref="T30:T35" si="29">SUM(J30,G30,M30,P30,S30)</f>
        <v>0</v>
      </c>
      <c r="Z30" s="81"/>
    </row>
    <row r="31" spans="1:35">
      <c r="A31" s="48" t="s">
        <v>100</v>
      </c>
      <c r="B31" s="48"/>
      <c r="E31" s="64"/>
      <c r="F31" s="65"/>
      <c r="G31" s="58">
        <v>0</v>
      </c>
      <c r="H31" s="64"/>
      <c r="I31" s="65"/>
      <c r="J31" s="58">
        <v>0</v>
      </c>
      <c r="K31" s="64"/>
      <c r="L31" s="65"/>
      <c r="M31" s="58">
        <v>0</v>
      </c>
      <c r="N31" s="64"/>
      <c r="O31" s="65"/>
      <c r="P31" s="58">
        <v>0</v>
      </c>
      <c r="Q31" s="64"/>
      <c r="R31" s="65"/>
      <c r="S31" s="58">
        <v>0</v>
      </c>
      <c r="T31" s="66">
        <f t="shared" si="29"/>
        <v>0</v>
      </c>
      <c r="V31" s="15"/>
      <c r="Z31" s="81"/>
      <c r="AA31" s="81"/>
      <c r="AB31" s="81"/>
    </row>
    <row r="32" spans="1:35">
      <c r="A32" s="48" t="s">
        <v>47</v>
      </c>
      <c r="B32" s="48"/>
      <c r="E32" s="64"/>
      <c r="F32" s="65"/>
      <c r="G32" s="58"/>
      <c r="H32" s="64"/>
      <c r="I32" s="65"/>
      <c r="J32" s="58"/>
      <c r="K32" s="64"/>
      <c r="L32" s="65"/>
      <c r="M32" s="58"/>
      <c r="N32" s="64"/>
      <c r="O32" s="65"/>
      <c r="P32" s="58"/>
      <c r="Q32" s="64"/>
      <c r="R32" s="65"/>
      <c r="S32" s="58"/>
      <c r="T32" s="66">
        <f t="shared" si="29"/>
        <v>0</v>
      </c>
      <c r="V32" s="15"/>
      <c r="Z32" s="84"/>
      <c r="AA32" s="71"/>
      <c r="AB32" s="71"/>
    </row>
    <row r="33" spans="1:30">
      <c r="A33" s="48" t="s">
        <v>25</v>
      </c>
      <c r="B33" s="48"/>
      <c r="E33" s="64"/>
      <c r="F33" s="65"/>
      <c r="G33" s="58">
        <v>0</v>
      </c>
      <c r="H33" s="64"/>
      <c r="I33" s="65"/>
      <c r="J33" s="58">
        <v>0</v>
      </c>
      <c r="K33" s="64"/>
      <c r="L33" s="65"/>
      <c r="M33" s="58">
        <v>0</v>
      </c>
      <c r="N33" s="64"/>
      <c r="O33" s="65"/>
      <c r="P33" s="58">
        <v>0</v>
      </c>
      <c r="Q33" s="64"/>
      <c r="R33" s="65"/>
      <c r="S33" s="58">
        <v>0</v>
      </c>
      <c r="T33" s="66">
        <f t="shared" si="29"/>
        <v>0</v>
      </c>
      <c r="V33" s="15"/>
      <c r="X33" s="71"/>
      <c r="AA33" s="81"/>
      <c r="AB33" s="81"/>
    </row>
    <row r="34" spans="1:30">
      <c r="A34" s="48" t="s">
        <v>26</v>
      </c>
      <c r="B34" s="48"/>
      <c r="E34" s="64"/>
      <c r="F34" s="65"/>
      <c r="G34" s="58">
        <v>0</v>
      </c>
      <c r="H34" s="64"/>
      <c r="I34" s="65"/>
      <c r="J34" s="58">
        <v>0</v>
      </c>
      <c r="K34" s="64"/>
      <c r="L34" s="65"/>
      <c r="M34" s="58">
        <v>0</v>
      </c>
      <c r="N34" s="64"/>
      <c r="O34" s="65"/>
      <c r="P34" s="58">
        <v>0</v>
      </c>
      <c r="Q34" s="64"/>
      <c r="R34" s="65"/>
      <c r="S34" s="58">
        <v>0</v>
      </c>
      <c r="T34" s="66">
        <f t="shared" si="29"/>
        <v>0</v>
      </c>
    </row>
    <row r="35" spans="1:30">
      <c r="A35" s="49" t="s">
        <v>27</v>
      </c>
      <c r="B35" s="49"/>
      <c r="E35" s="64"/>
      <c r="F35" s="65"/>
      <c r="G35" s="67">
        <f>SUM(G30:G34)</f>
        <v>0</v>
      </c>
      <c r="H35" s="68"/>
      <c r="I35" s="69"/>
      <c r="J35" s="67">
        <f>SUM(J30:J34)</f>
        <v>0</v>
      </c>
      <c r="K35" s="68"/>
      <c r="L35" s="69"/>
      <c r="M35" s="67">
        <f>SUM(M30:M34)</f>
        <v>0</v>
      </c>
      <c r="N35" s="68"/>
      <c r="O35" s="69"/>
      <c r="P35" s="67">
        <f>SUM(P30:P34)</f>
        <v>0</v>
      </c>
      <c r="Q35" s="68"/>
      <c r="R35" s="69"/>
      <c r="S35" s="67">
        <f>SUM(S30:S34)</f>
        <v>0</v>
      </c>
      <c r="T35" s="66">
        <f t="shared" si="29"/>
        <v>0</v>
      </c>
    </row>
    <row r="36" spans="1:30">
      <c r="A36" s="48"/>
      <c r="B36" s="48"/>
      <c r="E36" s="64"/>
      <c r="F36" s="65"/>
      <c r="G36" s="65"/>
      <c r="H36" s="64"/>
      <c r="I36" s="65"/>
      <c r="J36" s="65"/>
      <c r="K36" s="64"/>
      <c r="L36" s="65"/>
      <c r="M36" s="65"/>
      <c r="N36" s="64"/>
      <c r="O36" s="65"/>
      <c r="P36" s="65"/>
      <c r="Q36" s="64"/>
      <c r="R36" s="65"/>
      <c r="S36" s="65"/>
      <c r="T36" s="64"/>
    </row>
    <row r="37" spans="1:30">
      <c r="A37" s="49" t="s">
        <v>28</v>
      </c>
      <c r="B37" s="49"/>
      <c r="E37" s="64"/>
      <c r="F37" s="65"/>
      <c r="G37" s="65"/>
      <c r="H37" s="64"/>
      <c r="I37" s="65"/>
      <c r="J37" s="65"/>
      <c r="K37" s="64"/>
      <c r="L37" s="65"/>
      <c r="M37" s="65"/>
      <c r="N37" s="64"/>
      <c r="O37" s="65"/>
      <c r="P37" s="65"/>
      <c r="Q37" s="64"/>
      <c r="R37" s="65"/>
      <c r="S37" s="65"/>
      <c r="T37" s="64"/>
    </row>
    <row r="38" spans="1:30">
      <c r="A38" s="48" t="s">
        <v>29</v>
      </c>
      <c r="B38" s="48"/>
      <c r="E38" s="64"/>
      <c r="F38" s="65"/>
      <c r="G38" s="58"/>
      <c r="H38" s="64"/>
      <c r="I38" s="65"/>
      <c r="J38" s="58"/>
      <c r="K38" s="64"/>
      <c r="L38" s="65"/>
      <c r="M38" s="58"/>
      <c r="N38" s="64"/>
      <c r="O38" s="65"/>
      <c r="P38" s="58">
        <v>0</v>
      </c>
      <c r="Q38" s="64"/>
      <c r="R38" s="65"/>
      <c r="S38" s="58">
        <v>0</v>
      </c>
      <c r="T38" s="66">
        <f>SUM(J38,G38,M38,P38,S38)</f>
        <v>0</v>
      </c>
    </row>
    <row r="39" spans="1:30">
      <c r="A39" s="48" t="s">
        <v>30</v>
      </c>
      <c r="B39" s="48"/>
      <c r="E39" s="64"/>
      <c r="F39" s="65"/>
      <c r="G39" s="58"/>
      <c r="H39" s="64"/>
      <c r="I39" s="65"/>
      <c r="J39" s="58"/>
      <c r="K39" s="64"/>
      <c r="L39" s="65"/>
      <c r="M39" s="58"/>
      <c r="N39" s="64"/>
      <c r="O39" s="65"/>
      <c r="P39" s="58">
        <v>0</v>
      </c>
      <c r="Q39" s="64"/>
      <c r="R39" s="65"/>
      <c r="S39" s="58">
        <v>0</v>
      </c>
      <c r="T39" s="66">
        <f t="shared" ref="T39:T47" si="30">SUM(J39,G39,M39,P39,S39)</f>
        <v>0</v>
      </c>
    </row>
    <row r="40" spans="1:30">
      <c r="A40" s="48" t="s">
        <v>98</v>
      </c>
      <c r="B40" s="48"/>
      <c r="D40" s="35"/>
      <c r="E40" s="64"/>
      <c r="F40" s="65"/>
      <c r="G40" s="58"/>
      <c r="H40" s="64"/>
      <c r="I40" s="65"/>
      <c r="J40" s="58"/>
      <c r="K40" s="64"/>
      <c r="L40" s="65"/>
      <c r="M40" s="58"/>
      <c r="N40" s="64"/>
      <c r="O40" s="65"/>
      <c r="P40" s="58">
        <v>0</v>
      </c>
      <c r="Q40" s="64"/>
      <c r="R40" s="65"/>
      <c r="S40" s="58">
        <v>0</v>
      </c>
      <c r="T40" s="66">
        <f t="shared" si="30"/>
        <v>0</v>
      </c>
    </row>
    <row r="41" spans="1:30" ht="15" customHeight="1">
      <c r="A41" s="48" t="s">
        <v>99</v>
      </c>
      <c r="B41" s="48"/>
      <c r="E41" s="64"/>
      <c r="F41" s="65"/>
      <c r="G41" s="58"/>
      <c r="H41" s="64"/>
      <c r="I41" s="65"/>
      <c r="J41" s="58"/>
      <c r="K41" s="64"/>
      <c r="L41" s="65"/>
      <c r="M41" s="58"/>
      <c r="N41" s="64"/>
      <c r="O41" s="65"/>
      <c r="P41" s="58"/>
      <c r="Q41" s="64"/>
      <c r="R41" s="65"/>
      <c r="S41" s="58"/>
      <c r="T41" s="66">
        <f t="shared" si="30"/>
        <v>0</v>
      </c>
      <c r="Y41" s="108"/>
      <c r="Z41" s="108"/>
      <c r="AA41" s="108"/>
      <c r="AB41" s="108"/>
      <c r="AC41" s="108"/>
      <c r="AD41" s="108"/>
    </row>
    <row r="42" spans="1:30">
      <c r="A42" s="48" t="s">
        <v>32</v>
      </c>
      <c r="B42" s="48"/>
      <c r="C42" s="1"/>
      <c r="D42" s="1"/>
      <c r="E42" s="68"/>
      <c r="F42" s="69"/>
      <c r="G42" s="58"/>
      <c r="H42" s="68"/>
      <c r="I42" s="69"/>
      <c r="J42" s="58"/>
      <c r="K42" s="68"/>
      <c r="L42" s="69"/>
      <c r="M42" s="58"/>
      <c r="N42" s="68"/>
      <c r="O42" s="69"/>
      <c r="P42" s="58"/>
      <c r="Q42" s="68"/>
      <c r="R42" s="69"/>
      <c r="S42" s="58"/>
      <c r="T42" s="66">
        <f t="shared" si="30"/>
        <v>0</v>
      </c>
      <c r="AB42" s="10"/>
    </row>
    <row r="43" spans="1:30">
      <c r="A43" s="48" t="s">
        <v>33</v>
      </c>
      <c r="B43" s="48"/>
      <c r="E43" s="64"/>
      <c r="F43" s="65"/>
      <c r="G43" s="58"/>
      <c r="H43" s="64"/>
      <c r="I43" s="65"/>
      <c r="J43" s="58"/>
      <c r="K43" s="64"/>
      <c r="L43" s="65"/>
      <c r="M43" s="58"/>
      <c r="N43" s="64"/>
      <c r="O43" s="65"/>
      <c r="P43" s="58"/>
      <c r="Q43" s="64"/>
      <c r="R43" s="65"/>
      <c r="S43" s="58"/>
      <c r="T43" s="66">
        <f t="shared" si="30"/>
        <v>0</v>
      </c>
      <c r="AB43" s="85"/>
      <c r="AC43" s="46"/>
    </row>
    <row r="44" spans="1:30">
      <c r="A44" s="48" t="s">
        <v>34</v>
      </c>
      <c r="B44" s="48"/>
      <c r="E44" s="64"/>
      <c r="F44" s="65"/>
      <c r="G44" s="58"/>
      <c r="H44" s="64"/>
      <c r="I44" s="65"/>
      <c r="J44" s="58"/>
      <c r="K44" s="64"/>
      <c r="L44" s="65"/>
      <c r="M44" s="58"/>
      <c r="N44" s="64"/>
      <c r="O44" s="65"/>
      <c r="P44" s="58"/>
      <c r="Q44" s="64"/>
      <c r="R44" s="65"/>
      <c r="S44" s="58"/>
      <c r="T44" s="66">
        <f t="shared" si="30"/>
        <v>0</v>
      </c>
    </row>
    <row r="45" spans="1:30">
      <c r="A45" s="50" t="s">
        <v>97</v>
      </c>
      <c r="B45" s="50"/>
      <c r="E45" s="64"/>
      <c r="F45" s="65"/>
      <c r="G45" s="58">
        <v>0</v>
      </c>
      <c r="H45" s="64"/>
      <c r="I45" s="65"/>
      <c r="J45" s="58">
        <v>0</v>
      </c>
      <c r="K45" s="64"/>
      <c r="L45" s="65"/>
      <c r="M45" s="58">
        <v>0</v>
      </c>
      <c r="N45" s="64"/>
      <c r="O45" s="65"/>
      <c r="P45" s="58">
        <v>0</v>
      </c>
      <c r="Q45" s="64"/>
      <c r="R45" s="65"/>
      <c r="S45" s="58">
        <v>0</v>
      </c>
      <c r="T45" s="66">
        <f t="shared" si="30"/>
        <v>0</v>
      </c>
      <c r="U45" s="15"/>
    </row>
    <row r="46" spans="1:30">
      <c r="A46" s="48" t="s">
        <v>96</v>
      </c>
      <c r="B46" s="48"/>
      <c r="E46" s="64"/>
      <c r="F46" s="65"/>
      <c r="G46" s="58">
        <v>0</v>
      </c>
      <c r="H46" s="64"/>
      <c r="I46" s="65"/>
      <c r="J46" s="58">
        <v>0</v>
      </c>
      <c r="K46" s="64"/>
      <c r="L46" s="65"/>
      <c r="M46" s="58">
        <v>0</v>
      </c>
      <c r="N46" s="64"/>
      <c r="O46" s="65"/>
      <c r="P46" s="58">
        <v>0</v>
      </c>
      <c r="Q46" s="64"/>
      <c r="R46" s="65"/>
      <c r="S46" s="58">
        <v>0</v>
      </c>
      <c r="T46" s="66">
        <f t="shared" si="30"/>
        <v>0</v>
      </c>
    </row>
    <row r="47" spans="1:30">
      <c r="A47" s="48" t="s">
        <v>49</v>
      </c>
      <c r="B47" s="48"/>
      <c r="E47" s="64"/>
      <c r="F47" s="65"/>
      <c r="G47" s="58"/>
      <c r="H47" s="64"/>
      <c r="I47" s="65"/>
      <c r="J47" s="58"/>
      <c r="K47" s="64"/>
      <c r="L47" s="65"/>
      <c r="M47" s="58"/>
      <c r="N47" s="64"/>
      <c r="O47" s="65"/>
      <c r="P47" s="58">
        <v>0</v>
      </c>
      <c r="Q47" s="64"/>
      <c r="R47" s="65"/>
      <c r="S47" s="58">
        <v>0</v>
      </c>
      <c r="T47" s="66">
        <f t="shared" si="30"/>
        <v>0</v>
      </c>
    </row>
    <row r="48" spans="1:30">
      <c r="A48" s="49" t="s">
        <v>37</v>
      </c>
      <c r="B48" s="49"/>
      <c r="E48" s="64"/>
      <c r="F48" s="69"/>
      <c r="G48" s="67">
        <f>SUM(G38:G47)</f>
        <v>0</v>
      </c>
      <c r="H48" s="68"/>
      <c r="I48" s="69"/>
      <c r="J48" s="67">
        <f>SUM(J38:J47)</f>
        <v>0</v>
      </c>
      <c r="K48" s="68"/>
      <c r="L48" s="69"/>
      <c r="M48" s="67">
        <f>SUM(M38:M47)</f>
        <v>0</v>
      </c>
      <c r="N48" s="68"/>
      <c r="O48" s="69"/>
      <c r="P48" s="67">
        <f>SUM(P38:P47)</f>
        <v>0</v>
      </c>
      <c r="Q48" s="68"/>
      <c r="R48" s="69"/>
      <c r="S48" s="67">
        <f>SUM(S38:S47)</f>
        <v>0</v>
      </c>
      <c r="T48" s="66">
        <f>SUM(J48,G48,M48,P48,S48)</f>
        <v>0</v>
      </c>
      <c r="U48" s="15"/>
    </row>
    <row r="49" spans="1:24">
      <c r="E49" s="64"/>
      <c r="F49" s="65"/>
      <c r="G49" s="58"/>
      <c r="H49" s="64"/>
      <c r="I49" s="65"/>
      <c r="J49" s="58"/>
      <c r="K49" s="64"/>
      <c r="L49" s="65"/>
      <c r="M49" s="58"/>
      <c r="N49" s="64"/>
      <c r="O49" s="65"/>
      <c r="P49" s="58"/>
      <c r="Q49" s="64"/>
      <c r="R49" s="65"/>
      <c r="S49" s="58"/>
      <c r="T49" s="57"/>
      <c r="U49" s="94">
        <f>SUM(T48,T35,T28,T27,T23,T12)</f>
        <v>138568.44464099998</v>
      </c>
      <c r="V49" s="95" t="s">
        <v>69</v>
      </c>
    </row>
    <row r="50" spans="1:24">
      <c r="A50" s="1" t="s">
        <v>38</v>
      </c>
      <c r="B50" s="1"/>
      <c r="E50" s="64"/>
      <c r="F50" s="65"/>
      <c r="G50" s="67">
        <f>SUM(G48,G35,G28,G27,G23,G12,)</f>
        <v>26100</v>
      </c>
      <c r="H50" s="68"/>
      <c r="I50" s="69"/>
      <c r="J50" s="67">
        <f>SUM(J48,J35,J28,J27,J23,J12)</f>
        <v>26883</v>
      </c>
      <c r="K50" s="68"/>
      <c r="L50" s="69"/>
      <c r="M50" s="67">
        <f>SUM(M48,M35,M28,M27,M23,M12)</f>
        <v>27689.489999999998</v>
      </c>
      <c r="N50" s="68"/>
      <c r="O50" s="69"/>
      <c r="P50" s="67">
        <f>SUM(P48,P35,P28,P27,P23,P12)</f>
        <v>28520.174699999996</v>
      </c>
      <c r="Q50" s="68"/>
      <c r="R50" s="69"/>
      <c r="S50" s="67">
        <f>SUM(S48,S35,S28,S27,S23,S12)</f>
        <v>29375.779940999993</v>
      </c>
      <c r="T50" s="94">
        <f>SUM(G50:S50)</f>
        <v>138568.44464099998</v>
      </c>
      <c r="U50" s="15"/>
      <c r="V50" s="2"/>
    </row>
    <row r="52" spans="1:24" ht="22.5">
      <c r="A52" s="26" t="s">
        <v>39</v>
      </c>
      <c r="B52" s="26"/>
      <c r="C52" s="16"/>
      <c r="D52" s="16"/>
      <c r="E52" s="18" t="s">
        <v>40</v>
      </c>
      <c r="F52" s="19" t="s">
        <v>41</v>
      </c>
      <c r="G52" s="19" t="s">
        <v>12</v>
      </c>
      <c r="H52" s="18" t="s">
        <v>40</v>
      </c>
      <c r="I52" s="19" t="s">
        <v>41</v>
      </c>
      <c r="J52" s="19" t="s">
        <v>12</v>
      </c>
      <c r="K52" s="18" t="s">
        <v>40</v>
      </c>
      <c r="L52" s="19" t="s">
        <v>41</v>
      </c>
      <c r="M52" s="19" t="s">
        <v>12</v>
      </c>
      <c r="N52" s="18" t="s">
        <v>40</v>
      </c>
      <c r="O52" s="19" t="s">
        <v>41</v>
      </c>
      <c r="P52" s="19" t="s">
        <v>12</v>
      </c>
      <c r="Q52" s="18" t="s">
        <v>40</v>
      </c>
      <c r="R52" s="19" t="s">
        <v>41</v>
      </c>
      <c r="S52" s="19" t="s">
        <v>12</v>
      </c>
      <c r="T52" s="17" t="s">
        <v>5</v>
      </c>
    </row>
    <row r="53" spans="1:24" ht="30" customHeight="1">
      <c r="A53" s="10" t="s">
        <v>67</v>
      </c>
      <c r="B53" s="91"/>
      <c r="D53" s="10" t="s">
        <v>68</v>
      </c>
      <c r="E53" s="44">
        <v>0.48</v>
      </c>
      <c r="F53" s="15">
        <f>SUM(G50-G35-G27)</f>
        <v>26100</v>
      </c>
      <c r="G53" s="15">
        <f>E53*F53</f>
        <v>12528</v>
      </c>
      <c r="H53" s="44">
        <v>0.48</v>
      </c>
      <c r="I53" s="15">
        <f>SUM(J50-J35-J27)</f>
        <v>26883</v>
      </c>
      <c r="J53" s="15">
        <f>H53*I53</f>
        <v>12903.84</v>
      </c>
      <c r="K53" s="44">
        <v>0.48</v>
      </c>
      <c r="L53" s="15">
        <f>SUM(M50-M35-M27)</f>
        <v>27689.489999999998</v>
      </c>
      <c r="M53" s="15">
        <f t="shared" ref="M53" si="31">K53*L53</f>
        <v>13290.955199999999</v>
      </c>
      <c r="N53" s="44">
        <v>0.48</v>
      </c>
      <c r="O53" s="15">
        <f>SUM(P50-P35-P27)</f>
        <v>28520.174699999996</v>
      </c>
      <c r="P53" s="15">
        <f>N53*O53</f>
        <v>13689.683855999998</v>
      </c>
      <c r="Q53" s="44">
        <v>0.48</v>
      </c>
      <c r="R53" s="15">
        <f>SUM(S50-S35-S27)</f>
        <v>29375.779940999993</v>
      </c>
      <c r="S53" s="15">
        <f>Q53*R53</f>
        <v>14100.374371679996</v>
      </c>
      <c r="T53" s="11">
        <f>SUM(G53,J53,M53,P53,S53)</f>
        <v>66512.853427679991</v>
      </c>
      <c r="U53" s="35"/>
    </row>
    <row r="54" spans="1:24" ht="16.5" customHeight="1">
      <c r="A54" s="1" t="s">
        <v>42</v>
      </c>
      <c r="B54" s="1"/>
      <c r="E54" s="41"/>
      <c r="G54" s="2">
        <f>SUM(G53:G53)</f>
        <v>12528</v>
      </c>
      <c r="H54" s="42"/>
      <c r="I54" s="2"/>
      <c r="J54" s="2">
        <f>SUM(J53:J53)</f>
        <v>12903.84</v>
      </c>
      <c r="K54" s="42"/>
      <c r="L54" s="2"/>
      <c r="M54" s="2">
        <f>SUM(M53:M53)</f>
        <v>13290.955199999999</v>
      </c>
      <c r="N54" s="42"/>
      <c r="O54" s="2"/>
      <c r="P54" s="2">
        <f>SUM(P53:P53)</f>
        <v>13689.683855999998</v>
      </c>
      <c r="Q54" s="42"/>
      <c r="R54" s="2"/>
      <c r="S54" s="2">
        <f>SUM(S53:S53)</f>
        <v>14100.374371679996</v>
      </c>
      <c r="T54" s="2">
        <f>SUM(T53:T53)</f>
        <v>66512.853427679991</v>
      </c>
      <c r="U54" s="96">
        <f>SUM(T50,T54)</f>
        <v>205081.29806867999</v>
      </c>
      <c r="V54" s="97" t="s">
        <v>70</v>
      </c>
      <c r="X54" s="21" t="s">
        <v>43</v>
      </c>
    </row>
    <row r="55" spans="1:24">
      <c r="A55" s="23"/>
      <c r="B55" s="23"/>
      <c r="C55" s="23"/>
      <c r="D55" s="23"/>
      <c r="E55" s="24"/>
      <c r="F55" s="25"/>
      <c r="G55" s="25"/>
      <c r="H55" s="24"/>
      <c r="I55" s="25"/>
      <c r="J55" s="25"/>
      <c r="K55" s="24"/>
      <c r="L55" s="25"/>
      <c r="M55" s="25"/>
      <c r="N55" s="24"/>
      <c r="O55" s="25"/>
      <c r="P55" s="25"/>
      <c r="Q55" s="24"/>
      <c r="R55" s="25"/>
      <c r="S55" s="25"/>
      <c r="T55" s="24"/>
    </row>
    <row r="56" spans="1:24" ht="23.25" customHeight="1">
      <c r="A56" s="1" t="s">
        <v>44</v>
      </c>
      <c r="B56" s="1"/>
      <c r="E56" s="24"/>
      <c r="F56" s="25"/>
      <c r="G56" s="2">
        <f>SUM(G54,G50)</f>
        <v>38628</v>
      </c>
      <c r="H56" s="39"/>
      <c r="I56" s="40"/>
      <c r="J56" s="2">
        <f>SUM(J54,J50)</f>
        <v>39786.839999999997</v>
      </c>
      <c r="K56" s="39"/>
      <c r="L56" s="40"/>
      <c r="M56" s="2">
        <f>SUM(M54,M50)</f>
        <v>40980.445199999995</v>
      </c>
      <c r="N56" s="39"/>
      <c r="O56" s="40"/>
      <c r="P56" s="2">
        <f>SUM(P54,P50)</f>
        <v>42209.858555999992</v>
      </c>
      <c r="Q56" s="39"/>
      <c r="R56" s="40"/>
      <c r="S56" s="2">
        <f>SUM(S54,S50)</f>
        <v>43476.154312679988</v>
      </c>
      <c r="T56" s="2">
        <f>SUM(T54,T50)</f>
        <v>205081.29806867999</v>
      </c>
      <c r="U56" s="15"/>
    </row>
    <row r="57" spans="1:24">
      <c r="A57" s="1"/>
      <c r="B57" s="1"/>
      <c r="E57" s="24"/>
      <c r="F57" s="25"/>
      <c r="G57" s="2"/>
      <c r="H57" s="39"/>
      <c r="I57" s="40"/>
      <c r="J57" s="2"/>
      <c r="K57" s="39"/>
      <c r="L57" s="40"/>
      <c r="M57" s="2"/>
      <c r="N57" s="39"/>
      <c r="O57" s="40"/>
      <c r="P57" s="2"/>
      <c r="Q57" s="39"/>
      <c r="R57" s="40"/>
      <c r="S57" s="2"/>
      <c r="T57" s="98">
        <f>SUM(G56,J56,M56,P56,S56,)</f>
        <v>205081.29806867996</v>
      </c>
      <c r="V57" s="12"/>
    </row>
    <row r="58" spans="1:24">
      <c r="A58" s="20"/>
      <c r="B58" s="20"/>
      <c r="E58" s="24"/>
      <c r="F58" s="25"/>
      <c r="H58" s="24"/>
      <c r="I58" s="25"/>
      <c r="K58" s="24"/>
      <c r="L58" s="25"/>
      <c r="N58" s="24"/>
      <c r="O58" s="25"/>
      <c r="Q58" s="24"/>
      <c r="R58" s="25"/>
      <c r="T58" s="2"/>
      <c r="V58" s="12"/>
      <c r="W58" s="51"/>
    </row>
    <row r="59" spans="1:24">
      <c r="E59" s="24"/>
      <c r="F59" s="25"/>
      <c r="H59" s="24"/>
      <c r="I59" s="25"/>
      <c r="K59" s="24"/>
      <c r="L59" s="25"/>
      <c r="N59" s="24"/>
      <c r="O59" s="25"/>
      <c r="Q59" s="24"/>
      <c r="R59" s="25"/>
      <c r="T59" s="2"/>
    </row>
    <row r="61" spans="1:24" ht="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V61" s="58"/>
    </row>
    <row r="62" spans="1:24" ht="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V62" s="58"/>
    </row>
    <row r="63" spans="1:24" ht="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 s="72"/>
      <c r="Q63"/>
      <c r="R63"/>
      <c r="S63" s="72"/>
      <c r="T63" s="73"/>
      <c r="V63" s="74"/>
    </row>
    <row r="64" spans="1:24" ht="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</sheetData>
  <mergeCells count="6">
    <mergeCell ref="AF26:AG26"/>
    <mergeCell ref="Y41:AD41"/>
    <mergeCell ref="Y26:Z26"/>
    <mergeCell ref="AA26:AD26"/>
    <mergeCell ref="A24:B24"/>
    <mergeCell ref="A25:B25"/>
  </mergeCells>
  <printOptions gridLines="1"/>
  <pageMargins left="0.2" right="0.2" top="0.5" bottom="0.5" header="0.3" footer="0.05"/>
  <pageSetup scale="56" fitToWidth="0" orientation="landscape" r:id="rId1"/>
  <headerFooter>
    <oddHeader>&amp;C&amp;F</oddHeader>
    <oddFooter>&amp;C&amp;A&amp;RPage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01002-A66D-4919-BC63-3A0D57C8D05F}">
  <sheetPr>
    <pageSetUpPr fitToPage="1"/>
  </sheetPr>
  <dimension ref="A1:AI71"/>
  <sheetViews>
    <sheetView topLeftCell="A3" zoomScale="90" zoomScaleNormal="90" workbookViewId="0">
      <selection activeCell="D25" sqref="D25"/>
    </sheetView>
  </sheetViews>
  <sheetFormatPr defaultColWidth="8.85546875" defaultRowHeight="11.25"/>
  <cols>
    <col min="1" max="1" width="40.28515625" style="10" customWidth="1"/>
    <col min="2" max="2" width="8" style="10" customWidth="1"/>
    <col min="3" max="3" width="10.42578125" style="10" customWidth="1"/>
    <col min="4" max="4" width="9" style="10" customWidth="1"/>
    <col min="5" max="5" width="10" style="11" customWidth="1"/>
    <col min="6" max="6" width="11.140625" style="15" customWidth="1"/>
    <col min="7" max="7" width="11.42578125" style="15" customWidth="1"/>
    <col min="8" max="8" width="11" style="11" customWidth="1"/>
    <col min="9" max="9" width="10.7109375" style="15" customWidth="1"/>
    <col min="10" max="10" width="11.7109375" style="15" customWidth="1"/>
    <col min="11" max="11" width="11.7109375" style="11" customWidth="1"/>
    <col min="12" max="12" width="9.140625" style="15" customWidth="1"/>
    <col min="13" max="13" width="10.85546875" style="15" customWidth="1"/>
    <col min="14" max="14" width="10.7109375" style="11" customWidth="1"/>
    <col min="15" max="15" width="11" style="15" customWidth="1"/>
    <col min="16" max="16" width="14" style="15" customWidth="1"/>
    <col min="17" max="17" width="10.7109375" style="11" customWidth="1"/>
    <col min="18" max="18" width="11" style="15" customWidth="1"/>
    <col min="19" max="19" width="14" style="15" customWidth="1"/>
    <col min="20" max="20" width="14" style="11" customWidth="1"/>
    <col min="21" max="21" width="24" style="10" customWidth="1"/>
    <col min="22" max="22" width="20.42578125" style="10" customWidth="1"/>
    <col min="23" max="23" width="21.85546875" style="21" customWidth="1"/>
    <col min="24" max="24" width="11" style="21" bestFit="1" customWidth="1"/>
    <col min="25" max="25" width="20" style="21" customWidth="1"/>
    <col min="26" max="26" width="16.42578125" style="21" customWidth="1"/>
    <col min="27" max="27" width="19.28515625" style="21" customWidth="1"/>
    <col min="28" max="28" width="14.42578125" style="21" customWidth="1"/>
    <col min="29" max="29" width="13.28515625" style="10" bestFit="1" customWidth="1"/>
    <col min="30" max="30" width="11.140625" style="10" bestFit="1" customWidth="1"/>
    <col min="31" max="31" width="8.85546875" style="10"/>
    <col min="32" max="32" width="21.42578125" style="10" bestFit="1" customWidth="1"/>
    <col min="33" max="33" width="8.85546875" style="10"/>
    <col min="34" max="34" width="19.7109375" style="10" bestFit="1" customWidth="1"/>
    <col min="35" max="16384" width="8.85546875" style="10"/>
  </cols>
  <sheetData>
    <row r="1" spans="1:28">
      <c r="A1" s="30" t="s">
        <v>0</v>
      </c>
      <c r="B1" s="30"/>
      <c r="C1" s="10">
        <v>1.03</v>
      </c>
      <c r="E1" s="3"/>
      <c r="F1" s="27" t="s">
        <v>1</v>
      </c>
      <c r="G1" s="4"/>
      <c r="H1" s="5"/>
      <c r="I1" s="4" t="s">
        <v>2</v>
      </c>
      <c r="J1" s="4"/>
      <c r="K1" s="5"/>
      <c r="L1" s="4" t="s">
        <v>3</v>
      </c>
      <c r="M1" s="4"/>
      <c r="N1" s="5"/>
      <c r="O1" s="4" t="s">
        <v>4</v>
      </c>
      <c r="P1" s="4"/>
      <c r="Q1" s="5"/>
      <c r="R1" s="4" t="s">
        <v>50</v>
      </c>
      <c r="S1" s="4"/>
      <c r="T1" s="5" t="s">
        <v>5</v>
      </c>
    </row>
    <row r="2" spans="1:28">
      <c r="A2" s="22" t="s">
        <v>6</v>
      </c>
      <c r="B2" s="22"/>
      <c r="E2" s="6"/>
      <c r="F2" s="7"/>
      <c r="G2" s="8"/>
      <c r="H2" s="9"/>
      <c r="I2" s="8"/>
      <c r="J2" s="8"/>
      <c r="K2" s="9"/>
      <c r="L2" s="8"/>
      <c r="M2" s="8"/>
      <c r="N2" s="9"/>
      <c r="O2" s="8"/>
      <c r="P2" s="8"/>
      <c r="Q2" s="9"/>
      <c r="R2" s="8"/>
      <c r="S2" s="8"/>
    </row>
    <row r="3" spans="1:28" ht="22.5">
      <c r="A3" s="29" t="s">
        <v>7</v>
      </c>
      <c r="B3" s="29"/>
      <c r="C3" s="28" t="s">
        <v>8</v>
      </c>
      <c r="D3" s="28" t="s">
        <v>9</v>
      </c>
      <c r="E3" s="36" t="s">
        <v>10</v>
      </c>
      <c r="F3" s="37" t="s">
        <v>11</v>
      </c>
      <c r="G3" s="38" t="s">
        <v>12</v>
      </c>
      <c r="H3" s="36" t="s">
        <v>10</v>
      </c>
      <c r="I3" s="37" t="s">
        <v>11</v>
      </c>
      <c r="J3" s="38" t="s">
        <v>12</v>
      </c>
      <c r="K3" s="36" t="s">
        <v>10</v>
      </c>
      <c r="L3" s="37" t="s">
        <v>11</v>
      </c>
      <c r="M3" s="38" t="s">
        <v>12</v>
      </c>
      <c r="N3" s="36" t="s">
        <v>10</v>
      </c>
      <c r="O3" s="37" t="s">
        <v>11</v>
      </c>
      <c r="P3" s="38" t="s">
        <v>12</v>
      </c>
      <c r="Q3" s="36" t="s">
        <v>10</v>
      </c>
      <c r="R3" s="37" t="s">
        <v>11</v>
      </c>
      <c r="S3" s="38" t="s">
        <v>12</v>
      </c>
      <c r="T3" s="13"/>
      <c r="U3" s="1"/>
      <c r="V3" s="1"/>
      <c r="W3" s="76"/>
      <c r="X3" s="76"/>
    </row>
    <row r="4" spans="1:28">
      <c r="A4" s="10" t="s">
        <v>71</v>
      </c>
      <c r="C4" s="31">
        <v>75000</v>
      </c>
      <c r="D4" s="43">
        <v>0.2</v>
      </c>
      <c r="E4" s="52">
        <f>SUM(C4*D4)</f>
        <v>15000</v>
      </c>
      <c r="F4" s="53">
        <f>E4*$C$24</f>
        <v>2400</v>
      </c>
      <c r="G4" s="53">
        <f>E4+F4</f>
        <v>17400</v>
      </c>
      <c r="H4" s="52">
        <f>SUM(E4*$C$1)</f>
        <v>15450</v>
      </c>
      <c r="I4" s="53">
        <f>H4*$C$24</f>
        <v>2472</v>
      </c>
      <c r="J4" s="53">
        <f>H4+I4</f>
        <v>17922</v>
      </c>
      <c r="K4" s="52">
        <f t="shared" ref="K4:K11" si="0">(H4*$C$1)</f>
        <v>15913.5</v>
      </c>
      <c r="L4" s="53">
        <f>K4*$C$24</f>
        <v>2546.16</v>
      </c>
      <c r="M4" s="53">
        <f>K4+L4</f>
        <v>18459.66</v>
      </c>
      <c r="N4" s="52">
        <f>(K4*C1)</f>
        <v>16390.904999999999</v>
      </c>
      <c r="O4" s="53">
        <f>N4*$C$24</f>
        <v>2622.5447999999997</v>
      </c>
      <c r="P4" s="53">
        <f>N4+O4</f>
        <v>19013.449799999999</v>
      </c>
      <c r="Q4" s="52">
        <f>(N4*C1)</f>
        <v>16882.632149999998</v>
      </c>
      <c r="R4" s="53">
        <f>Q4*$C$24</f>
        <v>2701.2211439999996</v>
      </c>
      <c r="S4" s="53">
        <f>Q4+R4</f>
        <v>19583.853293999997</v>
      </c>
      <c r="T4" s="54">
        <f>G4+J4+M4+P4+S4</f>
        <v>92378.963094000006</v>
      </c>
      <c r="Z4" s="77"/>
    </row>
    <row r="5" spans="1:28">
      <c r="A5" s="10" t="s">
        <v>72</v>
      </c>
      <c r="C5" s="31">
        <v>75000</v>
      </c>
      <c r="D5" s="43">
        <v>0.1</v>
      </c>
      <c r="E5" s="52">
        <f t="shared" ref="E5:E11" si="1">SUM(C5*D5)</f>
        <v>7500</v>
      </c>
      <c r="F5" s="53">
        <f t="shared" ref="F5:F11" si="2">E5*$C$24</f>
        <v>1200</v>
      </c>
      <c r="G5" s="53">
        <f t="shared" ref="G5:G11" si="3">E5+F5</f>
        <v>8700</v>
      </c>
      <c r="H5" s="52">
        <f>SUM(E5*$C$1)</f>
        <v>7725</v>
      </c>
      <c r="I5" s="53">
        <f t="shared" ref="I5:I11" si="4">H5*$C$24</f>
        <v>1236</v>
      </c>
      <c r="J5" s="53">
        <f t="shared" ref="J5:J11" si="5">H5+I5</f>
        <v>8961</v>
      </c>
      <c r="K5" s="52">
        <f t="shared" si="0"/>
        <v>7956.75</v>
      </c>
      <c r="L5" s="53">
        <f t="shared" ref="L5:L11" si="6">K5*$C$24</f>
        <v>1273.08</v>
      </c>
      <c r="M5" s="53">
        <f t="shared" ref="M5:M11" si="7">K5+L5</f>
        <v>9229.83</v>
      </c>
      <c r="N5" s="52">
        <f>(K5*C1)</f>
        <v>8195.4524999999994</v>
      </c>
      <c r="O5" s="53">
        <f t="shared" ref="O5:O11" si="8">N5*$C$24</f>
        <v>1311.2723999999998</v>
      </c>
      <c r="P5" s="53">
        <f t="shared" ref="P5:P11" si="9">N5+O5</f>
        <v>9506.7248999999993</v>
      </c>
      <c r="Q5" s="52">
        <f>(N5*C1)</f>
        <v>8441.3160749999988</v>
      </c>
      <c r="R5" s="53">
        <f t="shared" ref="R5:R11" si="10">Q5*$C$24</f>
        <v>1350.6105719999998</v>
      </c>
      <c r="S5" s="53">
        <f t="shared" ref="S5:S11" si="11">Q5+R5</f>
        <v>9791.9266469999984</v>
      </c>
      <c r="T5" s="54">
        <f t="shared" ref="T5:T11" si="12">G5+J5+M5+P5+S5</f>
        <v>46189.481547000003</v>
      </c>
      <c r="V5" s="15"/>
      <c r="Z5" s="77"/>
    </row>
    <row r="6" spans="1:28">
      <c r="C6" s="31"/>
      <c r="D6" s="43"/>
      <c r="E6" s="52">
        <f t="shared" si="1"/>
        <v>0</v>
      </c>
      <c r="F6" s="53">
        <f t="shared" si="2"/>
        <v>0</v>
      </c>
      <c r="G6" s="53">
        <f t="shared" si="3"/>
        <v>0</v>
      </c>
      <c r="H6" s="52">
        <f>SUM(E6*$C$1)</f>
        <v>0</v>
      </c>
      <c r="I6" s="53">
        <f t="shared" si="4"/>
        <v>0</v>
      </c>
      <c r="J6" s="53">
        <f t="shared" si="5"/>
        <v>0</v>
      </c>
      <c r="K6" s="52">
        <f t="shared" si="0"/>
        <v>0</v>
      </c>
      <c r="L6" s="53">
        <f t="shared" si="6"/>
        <v>0</v>
      </c>
      <c r="M6" s="53">
        <f t="shared" si="7"/>
        <v>0</v>
      </c>
      <c r="N6" s="52">
        <f>(K6*C1)</f>
        <v>0</v>
      </c>
      <c r="O6" s="53">
        <f t="shared" si="8"/>
        <v>0</v>
      </c>
      <c r="P6" s="53">
        <f t="shared" si="9"/>
        <v>0</v>
      </c>
      <c r="Q6" s="52">
        <f>(N6*C1)</f>
        <v>0</v>
      </c>
      <c r="R6" s="53">
        <f t="shared" si="10"/>
        <v>0</v>
      </c>
      <c r="S6" s="53">
        <f t="shared" si="11"/>
        <v>0</v>
      </c>
      <c r="T6" s="54">
        <f t="shared" si="12"/>
        <v>0</v>
      </c>
      <c r="Z6" s="77"/>
    </row>
    <row r="7" spans="1:28">
      <c r="C7" s="31"/>
      <c r="D7" s="43"/>
      <c r="E7" s="52">
        <f t="shared" si="1"/>
        <v>0</v>
      </c>
      <c r="F7" s="53">
        <f t="shared" si="2"/>
        <v>0</v>
      </c>
      <c r="G7" s="53">
        <f t="shared" si="3"/>
        <v>0</v>
      </c>
      <c r="H7" s="52">
        <f t="shared" ref="H7" si="13">SUM(E7*$C$1)</f>
        <v>0</v>
      </c>
      <c r="I7" s="53">
        <f t="shared" si="4"/>
        <v>0</v>
      </c>
      <c r="J7" s="53">
        <f t="shared" si="5"/>
        <v>0</v>
      </c>
      <c r="K7" s="52">
        <f t="shared" si="0"/>
        <v>0</v>
      </c>
      <c r="L7" s="53">
        <f t="shared" si="6"/>
        <v>0</v>
      </c>
      <c r="M7" s="53">
        <f t="shared" si="7"/>
        <v>0</v>
      </c>
      <c r="N7" s="52">
        <f>(K7*C1)</f>
        <v>0</v>
      </c>
      <c r="O7" s="53">
        <f t="shared" si="8"/>
        <v>0</v>
      </c>
      <c r="P7" s="53">
        <f t="shared" si="9"/>
        <v>0</v>
      </c>
      <c r="Q7" s="52">
        <f>(N7*C1)</f>
        <v>0</v>
      </c>
      <c r="R7" s="53">
        <f t="shared" si="10"/>
        <v>0</v>
      </c>
      <c r="S7" s="53">
        <f t="shared" si="11"/>
        <v>0</v>
      </c>
      <c r="T7" s="54">
        <f t="shared" si="12"/>
        <v>0</v>
      </c>
      <c r="Z7" s="77"/>
    </row>
    <row r="8" spans="1:28">
      <c r="C8" s="31"/>
      <c r="D8" s="43"/>
      <c r="E8" s="52">
        <f t="shared" si="1"/>
        <v>0</v>
      </c>
      <c r="F8" s="53">
        <f t="shared" si="2"/>
        <v>0</v>
      </c>
      <c r="G8" s="53">
        <f t="shared" si="3"/>
        <v>0</v>
      </c>
      <c r="H8" s="52">
        <f>SUM(E8*$C$1)</f>
        <v>0</v>
      </c>
      <c r="I8" s="53">
        <f t="shared" si="4"/>
        <v>0</v>
      </c>
      <c r="J8" s="53">
        <f t="shared" si="5"/>
        <v>0</v>
      </c>
      <c r="K8" s="52">
        <f t="shared" si="0"/>
        <v>0</v>
      </c>
      <c r="L8" s="53">
        <f t="shared" si="6"/>
        <v>0</v>
      </c>
      <c r="M8" s="53">
        <f t="shared" si="7"/>
        <v>0</v>
      </c>
      <c r="N8" s="52">
        <f>(K8*C1)</f>
        <v>0</v>
      </c>
      <c r="O8" s="53">
        <f t="shared" si="8"/>
        <v>0</v>
      </c>
      <c r="P8" s="53">
        <f t="shared" si="9"/>
        <v>0</v>
      </c>
      <c r="Q8" s="52">
        <f>(N8*C1)</f>
        <v>0</v>
      </c>
      <c r="R8" s="53">
        <f t="shared" si="10"/>
        <v>0</v>
      </c>
      <c r="S8" s="53">
        <f t="shared" si="11"/>
        <v>0</v>
      </c>
      <c r="T8" s="54">
        <f>G8+J8+M8+P8+S8</f>
        <v>0</v>
      </c>
      <c r="W8" s="71"/>
      <c r="Z8" s="78"/>
    </row>
    <row r="9" spans="1:28">
      <c r="C9" s="31"/>
      <c r="D9" s="43"/>
      <c r="E9" s="52">
        <f t="shared" si="1"/>
        <v>0</v>
      </c>
      <c r="F9" s="53">
        <f t="shared" si="2"/>
        <v>0</v>
      </c>
      <c r="G9" s="53">
        <f t="shared" si="3"/>
        <v>0</v>
      </c>
      <c r="H9" s="52">
        <f>SUM(E9*$C$1)</f>
        <v>0</v>
      </c>
      <c r="I9" s="53">
        <f t="shared" si="4"/>
        <v>0</v>
      </c>
      <c r="J9" s="53">
        <f t="shared" si="5"/>
        <v>0</v>
      </c>
      <c r="K9" s="52">
        <f t="shared" si="0"/>
        <v>0</v>
      </c>
      <c r="L9" s="53">
        <f t="shared" si="6"/>
        <v>0</v>
      </c>
      <c r="M9" s="53">
        <f t="shared" si="7"/>
        <v>0</v>
      </c>
      <c r="N9" s="52">
        <f>(K9*C1)</f>
        <v>0</v>
      </c>
      <c r="O9" s="53">
        <f t="shared" si="8"/>
        <v>0</v>
      </c>
      <c r="P9" s="53">
        <f t="shared" si="9"/>
        <v>0</v>
      </c>
      <c r="Q9" s="52">
        <f>(N9*C1)</f>
        <v>0</v>
      </c>
      <c r="R9" s="53">
        <f t="shared" si="10"/>
        <v>0</v>
      </c>
      <c r="S9" s="53">
        <f t="shared" si="11"/>
        <v>0</v>
      </c>
      <c r="T9" s="54">
        <f t="shared" si="12"/>
        <v>0</v>
      </c>
      <c r="Z9" s="77"/>
    </row>
    <row r="10" spans="1:28">
      <c r="C10" s="31"/>
      <c r="D10" s="43"/>
      <c r="E10" s="52">
        <f t="shared" si="1"/>
        <v>0</v>
      </c>
      <c r="F10" s="53">
        <f t="shared" si="2"/>
        <v>0</v>
      </c>
      <c r="G10" s="53">
        <f t="shared" si="3"/>
        <v>0</v>
      </c>
      <c r="H10" s="52">
        <f>SUM(E10*$C$1)</f>
        <v>0</v>
      </c>
      <c r="I10" s="53">
        <f t="shared" si="4"/>
        <v>0</v>
      </c>
      <c r="J10" s="53">
        <f t="shared" si="5"/>
        <v>0</v>
      </c>
      <c r="K10" s="52">
        <f t="shared" si="0"/>
        <v>0</v>
      </c>
      <c r="L10" s="53">
        <f t="shared" si="6"/>
        <v>0</v>
      </c>
      <c r="M10" s="53">
        <f t="shared" si="7"/>
        <v>0</v>
      </c>
      <c r="N10" s="52">
        <f>(K10*C1)</f>
        <v>0</v>
      </c>
      <c r="O10" s="53">
        <f t="shared" si="8"/>
        <v>0</v>
      </c>
      <c r="P10" s="53">
        <f t="shared" si="9"/>
        <v>0</v>
      </c>
      <c r="Q10" s="52">
        <f>(N10*C1)</f>
        <v>0</v>
      </c>
      <c r="R10" s="53">
        <f t="shared" si="10"/>
        <v>0</v>
      </c>
      <c r="S10" s="53">
        <f t="shared" si="11"/>
        <v>0</v>
      </c>
      <c r="T10" s="54">
        <f t="shared" si="12"/>
        <v>0</v>
      </c>
      <c r="W10" s="71"/>
      <c r="X10" s="71"/>
    </row>
    <row r="11" spans="1:28">
      <c r="C11" s="31"/>
      <c r="D11" s="43"/>
      <c r="E11" s="52">
        <f t="shared" si="1"/>
        <v>0</v>
      </c>
      <c r="F11" s="53">
        <f t="shared" si="2"/>
        <v>0</v>
      </c>
      <c r="G11" s="53">
        <f t="shared" si="3"/>
        <v>0</v>
      </c>
      <c r="H11" s="52">
        <f>SUM(E11*$C$1)</f>
        <v>0</v>
      </c>
      <c r="I11" s="53">
        <f t="shared" si="4"/>
        <v>0</v>
      </c>
      <c r="J11" s="53">
        <f t="shared" si="5"/>
        <v>0</v>
      </c>
      <c r="K11" s="52">
        <f t="shared" si="0"/>
        <v>0</v>
      </c>
      <c r="L11" s="53">
        <f t="shared" si="6"/>
        <v>0</v>
      </c>
      <c r="M11" s="53">
        <f t="shared" si="7"/>
        <v>0</v>
      </c>
      <c r="N11" s="52">
        <f>(K11*C1)</f>
        <v>0</v>
      </c>
      <c r="O11" s="53">
        <f t="shared" si="8"/>
        <v>0</v>
      </c>
      <c r="P11" s="53">
        <f t="shared" si="9"/>
        <v>0</v>
      </c>
      <c r="Q11" s="52">
        <f>(N11*C1)</f>
        <v>0</v>
      </c>
      <c r="R11" s="53">
        <f t="shared" si="10"/>
        <v>0</v>
      </c>
      <c r="S11" s="53">
        <f t="shared" si="11"/>
        <v>0</v>
      </c>
      <c r="T11" s="54">
        <f t="shared" si="12"/>
        <v>0</v>
      </c>
      <c r="W11" s="71"/>
      <c r="X11" s="71"/>
    </row>
    <row r="12" spans="1:28" s="1" customFormat="1">
      <c r="A12" s="1" t="s">
        <v>13</v>
      </c>
      <c r="C12" s="32"/>
      <c r="D12" s="34"/>
      <c r="E12" s="56"/>
      <c r="F12" s="55"/>
      <c r="G12" s="55">
        <f>SUM(G4:G11)</f>
        <v>26100</v>
      </c>
      <c r="H12" s="56"/>
      <c r="I12" s="55"/>
      <c r="J12" s="55">
        <f>SUM(J4:J11)</f>
        <v>26883</v>
      </c>
      <c r="K12" s="56"/>
      <c r="L12" s="55"/>
      <c r="M12" s="55">
        <f>SUM(M4:M11)</f>
        <v>27689.489999999998</v>
      </c>
      <c r="N12" s="56"/>
      <c r="O12" s="55"/>
      <c r="P12" s="55">
        <f>SUM(P4:P11)</f>
        <v>28520.174699999996</v>
      </c>
      <c r="Q12" s="56"/>
      <c r="R12" s="55"/>
      <c r="S12" s="55">
        <f>SUM(S4:S11)</f>
        <v>29375.779940999993</v>
      </c>
      <c r="T12" s="54">
        <f>G12+J12+M12+P12+S12</f>
        <v>138568.44464099998</v>
      </c>
      <c r="U12" s="79"/>
      <c r="W12" s="80"/>
      <c r="X12" s="80"/>
      <c r="Y12" s="80"/>
      <c r="Z12" s="14"/>
      <c r="AA12" s="14"/>
      <c r="AB12" s="14"/>
    </row>
    <row r="13" spans="1:28">
      <c r="C13" s="30"/>
      <c r="D13" s="33"/>
      <c r="U13" s="12"/>
      <c r="Y13" s="71"/>
    </row>
    <row r="14" spans="1:28" ht="22.5">
      <c r="A14" s="29" t="s">
        <v>14</v>
      </c>
      <c r="B14" s="28" t="s">
        <v>53</v>
      </c>
      <c r="C14" s="28" t="s">
        <v>8</v>
      </c>
      <c r="D14" s="28" t="s">
        <v>9</v>
      </c>
      <c r="E14" s="36" t="s">
        <v>10</v>
      </c>
      <c r="F14" s="37" t="s">
        <v>11</v>
      </c>
      <c r="G14" s="38" t="s">
        <v>12</v>
      </c>
      <c r="H14" s="36" t="s">
        <v>10</v>
      </c>
      <c r="I14" s="37" t="s">
        <v>11</v>
      </c>
      <c r="J14" s="38" t="s">
        <v>12</v>
      </c>
      <c r="K14" s="36" t="s">
        <v>10</v>
      </c>
      <c r="L14" s="37" t="s">
        <v>11</v>
      </c>
      <c r="M14" s="38" t="s">
        <v>12</v>
      </c>
      <c r="N14" s="36" t="s">
        <v>10</v>
      </c>
      <c r="O14" s="37" t="s">
        <v>11</v>
      </c>
      <c r="P14" s="38" t="s">
        <v>12</v>
      </c>
      <c r="Q14" s="36" t="s">
        <v>10</v>
      </c>
      <c r="R14" s="37" t="s">
        <v>11</v>
      </c>
      <c r="S14" s="38" t="s">
        <v>12</v>
      </c>
      <c r="T14" s="13"/>
      <c r="U14" s="14"/>
    </row>
    <row r="15" spans="1:28">
      <c r="A15" s="10" t="s">
        <v>52</v>
      </c>
      <c r="B15" s="75"/>
      <c r="C15" s="31"/>
      <c r="D15" s="43">
        <v>1</v>
      </c>
      <c r="E15" s="52">
        <f>C15*D15</f>
        <v>0</v>
      </c>
      <c r="F15" s="53">
        <f>E15*$C$24</f>
        <v>0</v>
      </c>
      <c r="G15" s="53">
        <f>E15+F15</f>
        <v>0</v>
      </c>
      <c r="H15" s="52">
        <f>SUM(E15*$C$1)</f>
        <v>0</v>
      </c>
      <c r="I15" s="53">
        <f>H15*$C$24</f>
        <v>0</v>
      </c>
      <c r="J15" s="53">
        <f>H15+I15</f>
        <v>0</v>
      </c>
      <c r="K15" s="52">
        <f t="shared" ref="K15:K22" si="14">(H15*$C$1)</f>
        <v>0</v>
      </c>
      <c r="L15" s="53">
        <f>K15*$C$24</f>
        <v>0</v>
      </c>
      <c r="M15" s="53">
        <f>K15+L15</f>
        <v>0</v>
      </c>
      <c r="N15" s="52">
        <f>(K15*C1)</f>
        <v>0</v>
      </c>
      <c r="O15" s="53">
        <f>N15*$C$24</f>
        <v>0</v>
      </c>
      <c r="P15" s="53">
        <f>N15+O15</f>
        <v>0</v>
      </c>
      <c r="Q15" s="52">
        <f>(N15*C1)</f>
        <v>0</v>
      </c>
      <c r="R15" s="53">
        <f>Q15*$C$24</f>
        <v>0</v>
      </c>
      <c r="S15" s="53">
        <f>Q15+R15</f>
        <v>0</v>
      </c>
      <c r="T15" s="54">
        <f>G15+J15+M15+P15+S15</f>
        <v>0</v>
      </c>
      <c r="U15" s="21"/>
    </row>
    <row r="16" spans="1:28">
      <c r="A16" s="10" t="s">
        <v>15</v>
      </c>
      <c r="B16" s="75"/>
      <c r="C16" s="31"/>
      <c r="D16" s="43">
        <v>1</v>
      </c>
      <c r="E16" s="52">
        <f t="shared" ref="E16:E22" si="15">C16*D16</f>
        <v>0</v>
      </c>
      <c r="F16" s="53">
        <f t="shared" ref="F16:F21" si="16">E16*$C$24</f>
        <v>0</v>
      </c>
      <c r="G16" s="53">
        <f t="shared" ref="G16:G22" si="17">E16+F16</f>
        <v>0</v>
      </c>
      <c r="H16" s="52">
        <f>SUM(E16*$C$1)</f>
        <v>0</v>
      </c>
      <c r="I16" s="53">
        <f t="shared" ref="I16:I22" si="18">H16*$C$24</f>
        <v>0</v>
      </c>
      <c r="J16" s="53">
        <f t="shared" ref="J16:J22" si="19">H16+I16</f>
        <v>0</v>
      </c>
      <c r="K16" s="52">
        <f t="shared" si="14"/>
        <v>0</v>
      </c>
      <c r="L16" s="53">
        <f t="shared" ref="L16:L22" si="20">K16*$C$24</f>
        <v>0</v>
      </c>
      <c r="M16" s="53">
        <f t="shared" ref="M16:M22" si="21">K16+L16</f>
        <v>0</v>
      </c>
      <c r="N16" s="52">
        <f>(K16*C1)</f>
        <v>0</v>
      </c>
      <c r="O16" s="53">
        <f t="shared" ref="O16:O22" si="22">N16*$C$24</f>
        <v>0</v>
      </c>
      <c r="P16" s="53">
        <f t="shared" ref="P16:P22" si="23">N16+O16</f>
        <v>0</v>
      </c>
      <c r="Q16" s="52">
        <f>(N16*C1)</f>
        <v>0</v>
      </c>
      <c r="R16" s="53">
        <f t="shared" ref="R16:R22" si="24">Q16*$C$24</f>
        <v>0</v>
      </c>
      <c r="S16" s="53">
        <f t="shared" ref="S16:S22" si="25">Q16+R16</f>
        <v>0</v>
      </c>
      <c r="T16" s="54">
        <f t="shared" ref="T16:T18" si="26">G16+J16+M16+P16+S16</f>
        <v>0</v>
      </c>
      <c r="U16" s="21"/>
      <c r="AA16" s="47"/>
    </row>
    <row r="17" spans="1:35">
      <c r="A17" s="10" t="s">
        <v>16</v>
      </c>
      <c r="B17" s="75"/>
      <c r="C17" s="31"/>
      <c r="D17" s="43">
        <v>1</v>
      </c>
      <c r="E17" s="52">
        <f t="shared" si="15"/>
        <v>0</v>
      </c>
      <c r="F17" s="53">
        <f t="shared" si="16"/>
        <v>0</v>
      </c>
      <c r="G17" s="53">
        <f t="shared" si="17"/>
        <v>0</v>
      </c>
      <c r="H17" s="52">
        <f>SUM(E17*$C$1)</f>
        <v>0</v>
      </c>
      <c r="I17" s="53">
        <f t="shared" si="18"/>
        <v>0</v>
      </c>
      <c r="J17" s="53">
        <f t="shared" si="19"/>
        <v>0</v>
      </c>
      <c r="K17" s="52">
        <f t="shared" si="14"/>
        <v>0</v>
      </c>
      <c r="L17" s="53">
        <f t="shared" si="20"/>
        <v>0</v>
      </c>
      <c r="M17" s="53">
        <f t="shared" si="21"/>
        <v>0</v>
      </c>
      <c r="N17" s="52">
        <f>(K17*C1)</f>
        <v>0</v>
      </c>
      <c r="O17" s="53">
        <f t="shared" si="22"/>
        <v>0</v>
      </c>
      <c r="P17" s="53">
        <f t="shared" si="23"/>
        <v>0</v>
      </c>
      <c r="Q17" s="52">
        <f>(N17*C1)</f>
        <v>0</v>
      </c>
      <c r="R17" s="53">
        <f t="shared" si="24"/>
        <v>0</v>
      </c>
      <c r="S17" s="53">
        <f t="shared" si="25"/>
        <v>0</v>
      </c>
      <c r="T17" s="54">
        <f t="shared" si="26"/>
        <v>0</v>
      </c>
      <c r="U17" s="21"/>
    </row>
    <row r="18" spans="1:35">
      <c r="A18" s="10" t="s">
        <v>17</v>
      </c>
      <c r="B18" s="75"/>
      <c r="C18" s="31"/>
      <c r="D18" s="43"/>
      <c r="E18" s="52">
        <f t="shared" si="15"/>
        <v>0</v>
      </c>
      <c r="F18" s="53">
        <f t="shared" si="16"/>
        <v>0</v>
      </c>
      <c r="G18" s="53">
        <f t="shared" si="17"/>
        <v>0</v>
      </c>
      <c r="H18" s="52">
        <f t="shared" ref="H18" si="27">SUM(E18*$C$1)</f>
        <v>0</v>
      </c>
      <c r="I18" s="53">
        <f t="shared" si="18"/>
        <v>0</v>
      </c>
      <c r="J18" s="53">
        <f t="shared" si="19"/>
        <v>0</v>
      </c>
      <c r="K18" s="52">
        <f t="shared" si="14"/>
        <v>0</v>
      </c>
      <c r="L18" s="53">
        <f t="shared" si="20"/>
        <v>0</v>
      </c>
      <c r="M18" s="53">
        <f t="shared" si="21"/>
        <v>0</v>
      </c>
      <c r="N18" s="52">
        <f>(K18*C1)</f>
        <v>0</v>
      </c>
      <c r="O18" s="53">
        <f t="shared" si="22"/>
        <v>0</v>
      </c>
      <c r="P18" s="53">
        <f t="shared" si="23"/>
        <v>0</v>
      </c>
      <c r="Q18" s="52">
        <f>(N18*C1)</f>
        <v>0</v>
      </c>
      <c r="R18" s="53">
        <f t="shared" si="24"/>
        <v>0</v>
      </c>
      <c r="S18" s="53">
        <f t="shared" si="25"/>
        <v>0</v>
      </c>
      <c r="T18" s="54">
        <f t="shared" si="26"/>
        <v>0</v>
      </c>
      <c r="U18" s="21"/>
      <c r="AC18" s="45"/>
      <c r="AD18" s="46"/>
    </row>
    <row r="19" spans="1:35">
      <c r="A19" s="10" t="s">
        <v>46</v>
      </c>
      <c r="B19" s="75"/>
      <c r="C19" s="31"/>
      <c r="D19" s="43"/>
      <c r="E19" s="52">
        <f t="shared" si="15"/>
        <v>0</v>
      </c>
      <c r="F19" s="53">
        <f t="shared" si="16"/>
        <v>0</v>
      </c>
      <c r="G19" s="53">
        <f t="shared" si="17"/>
        <v>0</v>
      </c>
      <c r="H19" s="52">
        <f>SUM(E19*$C$1)</f>
        <v>0</v>
      </c>
      <c r="I19" s="53">
        <f t="shared" si="18"/>
        <v>0</v>
      </c>
      <c r="J19" s="53">
        <f t="shared" si="19"/>
        <v>0</v>
      </c>
      <c r="K19" s="52">
        <f t="shared" si="14"/>
        <v>0</v>
      </c>
      <c r="L19" s="53">
        <f t="shared" si="20"/>
        <v>0</v>
      </c>
      <c r="M19" s="53">
        <f t="shared" si="21"/>
        <v>0</v>
      </c>
      <c r="N19" s="52">
        <f>(K19*C1)</f>
        <v>0</v>
      </c>
      <c r="O19" s="53">
        <f t="shared" si="22"/>
        <v>0</v>
      </c>
      <c r="P19" s="53">
        <f t="shared" si="23"/>
        <v>0</v>
      </c>
      <c r="Q19" s="52">
        <f>(N19*C1)</f>
        <v>0</v>
      </c>
      <c r="R19" s="53">
        <f t="shared" si="24"/>
        <v>0</v>
      </c>
      <c r="S19" s="53">
        <f t="shared" si="25"/>
        <v>0</v>
      </c>
      <c r="T19" s="54">
        <f>G19+J19+M19+P19+S19</f>
        <v>0</v>
      </c>
      <c r="U19" s="21"/>
      <c r="AD19" s="46"/>
    </row>
    <row r="20" spans="1:35">
      <c r="A20" s="10" t="s">
        <v>18</v>
      </c>
      <c r="B20" s="75"/>
      <c r="C20" s="31"/>
      <c r="D20" s="43"/>
      <c r="E20" s="52">
        <f t="shared" si="15"/>
        <v>0</v>
      </c>
      <c r="F20" s="53">
        <f t="shared" si="16"/>
        <v>0</v>
      </c>
      <c r="G20" s="53">
        <f t="shared" si="17"/>
        <v>0</v>
      </c>
      <c r="H20" s="52">
        <f>SUM(E20*$C$1)</f>
        <v>0</v>
      </c>
      <c r="I20" s="53">
        <f t="shared" si="18"/>
        <v>0</v>
      </c>
      <c r="J20" s="53">
        <f t="shared" si="19"/>
        <v>0</v>
      </c>
      <c r="K20" s="52">
        <f t="shared" si="14"/>
        <v>0</v>
      </c>
      <c r="L20" s="53">
        <f t="shared" si="20"/>
        <v>0</v>
      </c>
      <c r="M20" s="53">
        <f t="shared" si="21"/>
        <v>0</v>
      </c>
      <c r="N20" s="52">
        <f>(K20*C1)</f>
        <v>0</v>
      </c>
      <c r="O20" s="53">
        <f t="shared" si="22"/>
        <v>0</v>
      </c>
      <c r="P20" s="53">
        <f t="shared" si="23"/>
        <v>0</v>
      </c>
      <c r="Q20" s="52">
        <f>(N20*C1)</f>
        <v>0</v>
      </c>
      <c r="R20" s="53">
        <f t="shared" si="24"/>
        <v>0</v>
      </c>
      <c r="S20" s="53">
        <f t="shared" si="25"/>
        <v>0</v>
      </c>
      <c r="T20" s="54">
        <f t="shared" ref="T20:T22" si="28">G20+J20+M20+P20+S20</f>
        <v>0</v>
      </c>
      <c r="U20" s="21"/>
    </row>
    <row r="21" spans="1:35">
      <c r="A21" s="10" t="s">
        <v>19</v>
      </c>
      <c r="B21" s="75"/>
      <c r="C21" s="31"/>
      <c r="D21" s="43"/>
      <c r="E21" s="52">
        <f t="shared" si="15"/>
        <v>0</v>
      </c>
      <c r="F21" s="53">
        <f t="shared" si="16"/>
        <v>0</v>
      </c>
      <c r="G21" s="53">
        <f t="shared" si="17"/>
        <v>0</v>
      </c>
      <c r="H21" s="52">
        <f>SUM(E21*$C$1)</f>
        <v>0</v>
      </c>
      <c r="I21" s="53">
        <f t="shared" si="18"/>
        <v>0</v>
      </c>
      <c r="J21" s="53">
        <f t="shared" si="19"/>
        <v>0</v>
      </c>
      <c r="K21" s="52">
        <f t="shared" si="14"/>
        <v>0</v>
      </c>
      <c r="L21" s="53">
        <f t="shared" si="20"/>
        <v>0</v>
      </c>
      <c r="M21" s="53">
        <f t="shared" si="21"/>
        <v>0</v>
      </c>
      <c r="N21" s="52">
        <f>(K21*C1)</f>
        <v>0</v>
      </c>
      <c r="O21" s="53">
        <f t="shared" si="22"/>
        <v>0</v>
      </c>
      <c r="P21" s="53">
        <f t="shared" si="23"/>
        <v>0</v>
      </c>
      <c r="Q21" s="52">
        <f>(N21*C1)</f>
        <v>0</v>
      </c>
      <c r="R21" s="53">
        <f t="shared" si="24"/>
        <v>0</v>
      </c>
      <c r="S21" s="53">
        <f t="shared" si="25"/>
        <v>0</v>
      </c>
      <c r="T21" s="54">
        <f t="shared" si="28"/>
        <v>0</v>
      </c>
      <c r="U21" s="21"/>
    </row>
    <row r="22" spans="1:35">
      <c r="A22" s="10" t="s">
        <v>20</v>
      </c>
      <c r="B22" s="75"/>
      <c r="C22" s="31"/>
      <c r="D22" s="43"/>
      <c r="E22" s="52">
        <f t="shared" si="15"/>
        <v>0</v>
      </c>
      <c r="F22" s="53">
        <f>E22*$C$24</f>
        <v>0</v>
      </c>
      <c r="G22" s="53">
        <f t="shared" si="17"/>
        <v>0</v>
      </c>
      <c r="H22" s="52">
        <f>SUM(E22*$C$1)</f>
        <v>0</v>
      </c>
      <c r="I22" s="53">
        <f t="shared" si="18"/>
        <v>0</v>
      </c>
      <c r="J22" s="53">
        <f t="shared" si="19"/>
        <v>0</v>
      </c>
      <c r="K22" s="52">
        <f t="shared" si="14"/>
        <v>0</v>
      </c>
      <c r="L22" s="53">
        <f t="shared" si="20"/>
        <v>0</v>
      </c>
      <c r="M22" s="53">
        <f t="shared" si="21"/>
        <v>0</v>
      </c>
      <c r="N22" s="52">
        <f>(K22*C1)</f>
        <v>0</v>
      </c>
      <c r="O22" s="53">
        <f t="shared" si="22"/>
        <v>0</v>
      </c>
      <c r="P22" s="53">
        <f t="shared" si="23"/>
        <v>0</v>
      </c>
      <c r="Q22" s="52">
        <f>(N22*C1)</f>
        <v>0</v>
      </c>
      <c r="R22" s="53">
        <f t="shared" si="24"/>
        <v>0</v>
      </c>
      <c r="S22" s="53">
        <f t="shared" si="25"/>
        <v>0</v>
      </c>
      <c r="T22" s="54">
        <f t="shared" si="28"/>
        <v>0</v>
      </c>
      <c r="U22" s="21"/>
      <c r="AD22" s="46"/>
    </row>
    <row r="23" spans="1:35">
      <c r="A23" s="1" t="s">
        <v>21</v>
      </c>
      <c r="D23" s="35"/>
      <c r="E23" s="56"/>
      <c r="F23" s="55"/>
      <c r="G23" s="55">
        <f>SUM(G15:G22)</f>
        <v>0</v>
      </c>
      <c r="H23" s="56"/>
      <c r="I23" s="55"/>
      <c r="J23" s="55">
        <f>SUM(J15:J22)</f>
        <v>0</v>
      </c>
      <c r="K23" s="56"/>
      <c r="L23" s="55"/>
      <c r="M23" s="55">
        <f>SUM(M15:M22)</f>
        <v>0</v>
      </c>
      <c r="N23" s="56"/>
      <c r="O23" s="55"/>
      <c r="P23" s="55">
        <f>SUM(P15:P22)</f>
        <v>0</v>
      </c>
      <c r="Q23" s="56"/>
      <c r="R23" s="55"/>
      <c r="S23" s="55">
        <f>SUM(S15:S22)</f>
        <v>0</v>
      </c>
      <c r="T23" s="54">
        <f>G23+J23+M23+P23+S23</f>
        <v>0</v>
      </c>
      <c r="U23" s="14"/>
      <c r="V23" s="15"/>
      <c r="X23" s="71"/>
      <c r="Z23" s="71"/>
      <c r="AA23" s="71"/>
      <c r="AB23" s="71"/>
    </row>
    <row r="24" spans="1:35" ht="63.75" customHeight="1">
      <c r="A24" s="109" t="s">
        <v>95</v>
      </c>
      <c r="B24" s="110"/>
      <c r="C24" s="92">
        <v>0.16</v>
      </c>
      <c r="D24" s="92" t="s">
        <v>51</v>
      </c>
      <c r="E24" s="57"/>
      <c r="F24" s="58"/>
      <c r="G24" s="58"/>
      <c r="H24" s="57"/>
      <c r="I24" s="58"/>
      <c r="J24" s="58"/>
      <c r="K24" s="57"/>
      <c r="L24" s="58"/>
      <c r="M24" s="58"/>
      <c r="N24" s="57"/>
      <c r="O24" s="58"/>
      <c r="P24" s="58"/>
      <c r="Q24" s="57"/>
      <c r="R24" s="58"/>
      <c r="S24" s="58"/>
      <c r="T24" s="57"/>
      <c r="X24" s="71"/>
    </row>
    <row r="25" spans="1:35" ht="48" customHeight="1">
      <c r="A25" s="111" t="s">
        <v>94</v>
      </c>
      <c r="B25" s="112"/>
      <c r="C25" s="100">
        <v>0.48</v>
      </c>
      <c r="D25" s="93"/>
      <c r="E25" s="57"/>
      <c r="F25" s="58"/>
      <c r="G25" s="58"/>
      <c r="H25" s="57"/>
      <c r="I25" s="58"/>
      <c r="J25" s="58"/>
      <c r="K25" s="57"/>
      <c r="L25" s="58"/>
      <c r="M25" s="58"/>
      <c r="N25" s="57"/>
      <c r="O25" s="58"/>
      <c r="P25" s="58"/>
      <c r="Q25" s="57"/>
      <c r="R25" s="58"/>
      <c r="S25" s="58"/>
      <c r="T25" s="57"/>
      <c r="AC25" s="46"/>
    </row>
    <row r="26" spans="1:35" ht="22.5">
      <c r="A26" s="16"/>
      <c r="B26" s="16"/>
      <c r="C26" s="16"/>
      <c r="D26" s="16"/>
      <c r="E26" s="59"/>
      <c r="F26" s="60"/>
      <c r="G26" s="61" t="s">
        <v>12</v>
      </c>
      <c r="H26" s="62"/>
      <c r="I26" s="63"/>
      <c r="J26" s="61" t="s">
        <v>12</v>
      </c>
      <c r="K26" s="62"/>
      <c r="L26" s="63"/>
      <c r="M26" s="61" t="s">
        <v>12</v>
      </c>
      <c r="N26" s="62"/>
      <c r="O26" s="63"/>
      <c r="P26" s="61" t="s">
        <v>12</v>
      </c>
      <c r="Q26" s="62"/>
      <c r="R26" s="63"/>
      <c r="S26" s="61" t="s">
        <v>12</v>
      </c>
      <c r="T26" s="62" t="s">
        <v>5</v>
      </c>
      <c r="Y26" s="107"/>
      <c r="Z26" s="107"/>
      <c r="AA26" s="107"/>
      <c r="AB26" s="107"/>
      <c r="AC26" s="107"/>
      <c r="AD26" s="107"/>
      <c r="AF26" s="107"/>
      <c r="AG26" s="107"/>
    </row>
    <row r="27" spans="1:35" ht="22.5">
      <c r="A27" s="99" t="s">
        <v>74</v>
      </c>
      <c r="B27" s="49"/>
      <c r="E27" s="64"/>
      <c r="F27" s="65"/>
      <c r="G27" s="67"/>
      <c r="H27" s="64"/>
      <c r="I27" s="65"/>
      <c r="J27" s="58"/>
      <c r="K27" s="64"/>
      <c r="L27" s="65"/>
      <c r="M27" s="58">
        <v>0</v>
      </c>
      <c r="N27" s="64"/>
      <c r="O27" s="65"/>
      <c r="P27" s="58">
        <v>0</v>
      </c>
      <c r="Q27" s="64"/>
      <c r="R27" s="65"/>
      <c r="S27" s="58">
        <v>0</v>
      </c>
      <c r="T27" s="66">
        <f>SUM(J27,G27,M27,P27,S27)</f>
        <v>0</v>
      </c>
      <c r="Z27" s="81"/>
      <c r="AA27" s="81"/>
      <c r="AB27" s="81"/>
      <c r="AD27" s="53"/>
      <c r="AG27" s="15"/>
      <c r="AH27" s="21"/>
      <c r="AI27" s="82"/>
    </row>
    <row r="28" spans="1:35" ht="21.75" customHeight="1">
      <c r="A28" s="49" t="s">
        <v>48</v>
      </c>
      <c r="B28" s="49"/>
      <c r="E28" s="64"/>
      <c r="F28" s="65"/>
      <c r="G28" s="67"/>
      <c r="H28" s="68"/>
      <c r="I28" s="69"/>
      <c r="J28" s="67"/>
      <c r="K28" s="68"/>
      <c r="L28" s="69"/>
      <c r="M28" s="67"/>
      <c r="N28" s="68"/>
      <c r="O28" s="69"/>
      <c r="P28" s="67"/>
      <c r="Q28" s="68"/>
      <c r="R28" s="69"/>
      <c r="S28" s="67"/>
      <c r="T28" s="66">
        <f>SUM(J28,G28,M28,P28,S28)</f>
        <v>0</v>
      </c>
      <c r="V28" s="70"/>
      <c r="Z28" s="81"/>
      <c r="AA28" s="81"/>
      <c r="AB28" s="81"/>
      <c r="AD28" s="53"/>
      <c r="AG28" s="58"/>
      <c r="AH28" s="21"/>
      <c r="AI28" s="82"/>
    </row>
    <row r="29" spans="1:35" ht="21.75" customHeight="1">
      <c r="A29" s="49" t="s">
        <v>22</v>
      </c>
      <c r="B29" s="49"/>
      <c r="E29" s="64"/>
      <c r="F29" s="65"/>
      <c r="G29" s="65"/>
      <c r="H29" s="64"/>
      <c r="I29" s="65"/>
      <c r="J29" s="65"/>
      <c r="K29" s="64"/>
      <c r="L29" s="65"/>
      <c r="M29" s="65"/>
      <c r="N29" s="64"/>
      <c r="O29" s="65"/>
      <c r="P29" s="65"/>
      <c r="Q29" s="64"/>
      <c r="R29" s="65"/>
      <c r="S29" s="65"/>
      <c r="T29" s="64"/>
      <c r="Y29" s="83"/>
      <c r="Z29" s="81"/>
      <c r="AB29" s="81"/>
      <c r="AG29" s="58"/>
      <c r="AI29" s="82"/>
    </row>
    <row r="30" spans="1:35">
      <c r="A30" s="48" t="s">
        <v>23</v>
      </c>
      <c r="B30" s="48"/>
      <c r="E30" s="64"/>
      <c r="F30" s="65"/>
      <c r="G30" s="58"/>
      <c r="H30" s="64"/>
      <c r="I30" s="65"/>
      <c r="J30" s="58"/>
      <c r="K30" s="64"/>
      <c r="L30" s="65"/>
      <c r="M30" s="58"/>
      <c r="N30" s="64"/>
      <c r="O30" s="65"/>
      <c r="P30" s="58"/>
      <c r="Q30" s="64"/>
      <c r="R30" s="65"/>
      <c r="S30" s="58"/>
      <c r="T30" s="66">
        <f t="shared" ref="T30:T35" si="29">SUM(J30,G30,M30,P30,S30)</f>
        <v>0</v>
      </c>
      <c r="Z30" s="81"/>
    </row>
    <row r="31" spans="1:35">
      <c r="A31" s="48" t="s">
        <v>24</v>
      </c>
      <c r="B31" s="48"/>
      <c r="E31" s="64"/>
      <c r="F31" s="65"/>
      <c r="G31" s="58">
        <v>0</v>
      </c>
      <c r="H31" s="64"/>
      <c r="I31" s="65"/>
      <c r="J31" s="58">
        <v>0</v>
      </c>
      <c r="K31" s="64"/>
      <c r="L31" s="65"/>
      <c r="M31" s="58">
        <v>0</v>
      </c>
      <c r="N31" s="64"/>
      <c r="O31" s="65"/>
      <c r="P31" s="58">
        <v>0</v>
      </c>
      <c r="Q31" s="64"/>
      <c r="R31" s="65"/>
      <c r="S31" s="58">
        <v>0</v>
      </c>
      <c r="T31" s="66">
        <f t="shared" si="29"/>
        <v>0</v>
      </c>
      <c r="V31" s="15"/>
      <c r="Z31" s="81"/>
      <c r="AA31" s="81"/>
      <c r="AB31" s="81"/>
    </row>
    <row r="32" spans="1:35">
      <c r="A32" s="48" t="s">
        <v>47</v>
      </c>
      <c r="B32" s="48"/>
      <c r="E32" s="64"/>
      <c r="F32" s="65"/>
      <c r="G32" s="58"/>
      <c r="H32" s="64"/>
      <c r="I32" s="65"/>
      <c r="J32" s="58"/>
      <c r="K32" s="64"/>
      <c r="L32" s="65"/>
      <c r="M32" s="58"/>
      <c r="N32" s="64"/>
      <c r="O32" s="65"/>
      <c r="P32" s="58"/>
      <c r="Q32" s="64"/>
      <c r="R32" s="65"/>
      <c r="S32" s="58"/>
      <c r="T32" s="66">
        <f t="shared" si="29"/>
        <v>0</v>
      </c>
      <c r="V32" s="15"/>
      <c r="Z32" s="84"/>
      <c r="AA32" s="71"/>
      <c r="AB32" s="71"/>
    </row>
    <row r="33" spans="1:30">
      <c r="A33" s="48" t="s">
        <v>25</v>
      </c>
      <c r="B33" s="48"/>
      <c r="E33" s="64"/>
      <c r="F33" s="65"/>
      <c r="G33" s="58">
        <v>0</v>
      </c>
      <c r="H33" s="64"/>
      <c r="I33" s="65"/>
      <c r="J33" s="58">
        <v>0</v>
      </c>
      <c r="K33" s="64"/>
      <c r="L33" s="65"/>
      <c r="M33" s="58">
        <v>0</v>
      </c>
      <c r="N33" s="64"/>
      <c r="O33" s="65"/>
      <c r="P33" s="58">
        <v>0</v>
      </c>
      <c r="Q33" s="64"/>
      <c r="R33" s="65"/>
      <c r="S33" s="58">
        <v>0</v>
      </c>
      <c r="T33" s="66">
        <f t="shared" si="29"/>
        <v>0</v>
      </c>
      <c r="V33" s="15"/>
      <c r="X33" s="71"/>
      <c r="AA33" s="81"/>
      <c r="AB33" s="81"/>
    </row>
    <row r="34" spans="1:30">
      <c r="A34" s="48" t="s">
        <v>26</v>
      </c>
      <c r="B34" s="48"/>
      <c r="E34" s="64"/>
      <c r="F34" s="65"/>
      <c r="G34" s="58">
        <v>0</v>
      </c>
      <c r="H34" s="64"/>
      <c r="I34" s="65"/>
      <c r="J34" s="58">
        <v>0</v>
      </c>
      <c r="K34" s="64"/>
      <c r="L34" s="65"/>
      <c r="M34" s="58">
        <v>0</v>
      </c>
      <c r="N34" s="64"/>
      <c r="O34" s="65"/>
      <c r="P34" s="58">
        <v>0</v>
      </c>
      <c r="Q34" s="64"/>
      <c r="R34" s="65"/>
      <c r="S34" s="58">
        <v>0</v>
      </c>
      <c r="T34" s="66">
        <f t="shared" si="29"/>
        <v>0</v>
      </c>
    </row>
    <row r="35" spans="1:30">
      <c r="A35" s="49" t="s">
        <v>27</v>
      </c>
      <c r="B35" s="49"/>
      <c r="E35" s="64"/>
      <c r="F35" s="65"/>
      <c r="G35" s="67">
        <f>SUM(G30:G34)</f>
        <v>0</v>
      </c>
      <c r="H35" s="68"/>
      <c r="I35" s="69"/>
      <c r="J35" s="67">
        <f>SUM(J30:J34)</f>
        <v>0</v>
      </c>
      <c r="K35" s="68"/>
      <c r="L35" s="69"/>
      <c r="M35" s="67">
        <f>SUM(M30:M34)</f>
        <v>0</v>
      </c>
      <c r="N35" s="68"/>
      <c r="O35" s="69"/>
      <c r="P35" s="67">
        <f>SUM(P30:P34)</f>
        <v>0</v>
      </c>
      <c r="Q35" s="68"/>
      <c r="R35" s="69"/>
      <c r="S35" s="67">
        <f>SUM(S30:S34)</f>
        <v>0</v>
      </c>
      <c r="T35" s="66">
        <f t="shared" si="29"/>
        <v>0</v>
      </c>
    </row>
    <row r="36" spans="1:30">
      <c r="A36" s="48"/>
      <c r="B36" s="48"/>
      <c r="E36" s="64"/>
      <c r="F36" s="65"/>
      <c r="G36" s="65"/>
      <c r="H36" s="64"/>
      <c r="I36" s="65"/>
      <c r="J36" s="65"/>
      <c r="K36" s="64"/>
      <c r="L36" s="65"/>
      <c r="M36" s="65"/>
      <c r="N36" s="64"/>
      <c r="O36" s="65"/>
      <c r="P36" s="65"/>
      <c r="Q36" s="64"/>
      <c r="R36" s="65"/>
      <c r="S36" s="65"/>
      <c r="T36" s="64"/>
    </row>
    <row r="37" spans="1:30">
      <c r="A37" s="49" t="s">
        <v>28</v>
      </c>
      <c r="B37" s="49"/>
      <c r="E37" s="64"/>
      <c r="F37" s="65"/>
      <c r="G37" s="65"/>
      <c r="H37" s="64"/>
      <c r="I37" s="65"/>
      <c r="J37" s="65"/>
      <c r="K37" s="64"/>
      <c r="L37" s="65"/>
      <c r="M37" s="65"/>
      <c r="N37" s="64"/>
      <c r="O37" s="65"/>
      <c r="P37" s="65"/>
      <c r="Q37" s="64"/>
      <c r="R37" s="65"/>
      <c r="S37" s="65"/>
      <c r="T37" s="64"/>
    </row>
    <row r="38" spans="1:30">
      <c r="A38" s="48" t="s">
        <v>29</v>
      </c>
      <c r="B38" s="48"/>
      <c r="E38" s="64"/>
      <c r="F38" s="65"/>
      <c r="G38" s="58"/>
      <c r="H38" s="64"/>
      <c r="I38" s="65"/>
      <c r="J38" s="58"/>
      <c r="K38" s="64"/>
      <c r="L38" s="65"/>
      <c r="M38" s="58"/>
      <c r="N38" s="64"/>
      <c r="O38" s="65"/>
      <c r="P38" s="58">
        <v>0</v>
      </c>
      <c r="Q38" s="64"/>
      <c r="R38" s="65"/>
      <c r="S38" s="58">
        <v>0</v>
      </c>
      <c r="T38" s="66">
        <f>SUM(J38,G38,M38,P38,S38)</f>
        <v>0</v>
      </c>
    </row>
    <row r="39" spans="1:30">
      <c r="A39" s="48" t="s">
        <v>30</v>
      </c>
      <c r="B39" s="48"/>
      <c r="E39" s="64"/>
      <c r="F39" s="65"/>
      <c r="G39" s="58"/>
      <c r="H39" s="64"/>
      <c r="I39" s="65"/>
      <c r="J39" s="58"/>
      <c r="K39" s="64"/>
      <c r="L39" s="65"/>
      <c r="M39" s="58"/>
      <c r="N39" s="64"/>
      <c r="O39" s="65"/>
      <c r="P39" s="58">
        <v>0</v>
      </c>
      <c r="Q39" s="64"/>
      <c r="R39" s="65"/>
      <c r="S39" s="58">
        <v>0</v>
      </c>
      <c r="T39" s="66">
        <f t="shared" ref="T39:T47" si="30">SUM(J39,G39,M39,P39,S39)</f>
        <v>0</v>
      </c>
    </row>
    <row r="40" spans="1:30">
      <c r="A40" s="48" t="s">
        <v>45</v>
      </c>
      <c r="B40" s="48"/>
      <c r="D40" s="35"/>
      <c r="E40" s="64"/>
      <c r="F40" s="65"/>
      <c r="G40" s="58"/>
      <c r="H40" s="64"/>
      <c r="I40" s="65"/>
      <c r="J40" s="58"/>
      <c r="K40" s="64"/>
      <c r="L40" s="65"/>
      <c r="M40" s="58"/>
      <c r="N40" s="64"/>
      <c r="O40" s="65"/>
      <c r="P40" s="58">
        <v>0</v>
      </c>
      <c r="Q40" s="64"/>
      <c r="R40" s="65"/>
      <c r="S40" s="58">
        <v>0</v>
      </c>
      <c r="T40" s="66">
        <f t="shared" si="30"/>
        <v>0</v>
      </c>
    </row>
    <row r="41" spans="1:30" ht="15" customHeight="1">
      <c r="A41" s="48" t="s">
        <v>31</v>
      </c>
      <c r="B41" s="48"/>
      <c r="E41" s="64"/>
      <c r="F41" s="65"/>
      <c r="G41" s="58"/>
      <c r="H41" s="64"/>
      <c r="I41" s="65"/>
      <c r="J41" s="58"/>
      <c r="K41" s="64"/>
      <c r="L41" s="65"/>
      <c r="M41" s="58"/>
      <c r="N41" s="64"/>
      <c r="O41" s="65"/>
      <c r="P41" s="58"/>
      <c r="Q41" s="64"/>
      <c r="R41" s="65"/>
      <c r="S41" s="58"/>
      <c r="T41" s="66">
        <f t="shared" si="30"/>
        <v>0</v>
      </c>
      <c r="Y41" s="108"/>
      <c r="Z41" s="108"/>
      <c r="AA41" s="108"/>
      <c r="AB41" s="108"/>
      <c r="AC41" s="108"/>
      <c r="AD41" s="108"/>
    </row>
    <row r="42" spans="1:30">
      <c r="A42" s="48" t="s">
        <v>32</v>
      </c>
      <c r="B42" s="48"/>
      <c r="C42" s="1"/>
      <c r="D42" s="1"/>
      <c r="E42" s="68"/>
      <c r="F42" s="69"/>
      <c r="G42" s="58"/>
      <c r="H42" s="68"/>
      <c r="I42" s="69"/>
      <c r="J42" s="58"/>
      <c r="K42" s="68"/>
      <c r="L42" s="69"/>
      <c r="M42" s="58"/>
      <c r="N42" s="68"/>
      <c r="O42" s="69"/>
      <c r="P42" s="58"/>
      <c r="Q42" s="68"/>
      <c r="R42" s="69"/>
      <c r="S42" s="58"/>
      <c r="T42" s="66">
        <f t="shared" si="30"/>
        <v>0</v>
      </c>
      <c r="AB42" s="10"/>
    </row>
    <row r="43" spans="1:30">
      <c r="A43" s="48" t="s">
        <v>33</v>
      </c>
      <c r="B43" s="48"/>
      <c r="E43" s="64"/>
      <c r="F43" s="65"/>
      <c r="G43" s="58"/>
      <c r="H43" s="64"/>
      <c r="I43" s="65"/>
      <c r="J43" s="58"/>
      <c r="K43" s="64"/>
      <c r="L43" s="65"/>
      <c r="M43" s="58"/>
      <c r="N43" s="64"/>
      <c r="O43" s="65"/>
      <c r="P43" s="58"/>
      <c r="Q43" s="64"/>
      <c r="R43" s="65"/>
      <c r="S43" s="58"/>
      <c r="T43" s="66">
        <f t="shared" si="30"/>
        <v>0</v>
      </c>
      <c r="AB43" s="85"/>
      <c r="AC43" s="46"/>
    </row>
    <row r="44" spans="1:30">
      <c r="A44" s="48" t="s">
        <v>34</v>
      </c>
      <c r="B44" s="48"/>
      <c r="E44" s="64"/>
      <c r="F44" s="65"/>
      <c r="G44" s="58"/>
      <c r="H44" s="64"/>
      <c r="I44" s="65"/>
      <c r="J44" s="58"/>
      <c r="K44" s="64"/>
      <c r="L44" s="65"/>
      <c r="M44" s="58"/>
      <c r="N44" s="64"/>
      <c r="O44" s="65"/>
      <c r="P44" s="58"/>
      <c r="Q44" s="64"/>
      <c r="R44" s="65"/>
      <c r="S44" s="58"/>
      <c r="T44" s="66">
        <f t="shared" si="30"/>
        <v>0</v>
      </c>
    </row>
    <row r="45" spans="1:30">
      <c r="A45" s="50" t="s">
        <v>35</v>
      </c>
      <c r="B45" s="50"/>
      <c r="E45" s="64"/>
      <c r="F45" s="65"/>
      <c r="G45" s="58">
        <v>0</v>
      </c>
      <c r="H45" s="64"/>
      <c r="I45" s="65"/>
      <c r="J45" s="58">
        <v>0</v>
      </c>
      <c r="K45" s="64"/>
      <c r="L45" s="65"/>
      <c r="M45" s="58">
        <v>0</v>
      </c>
      <c r="N45" s="64"/>
      <c r="O45" s="65"/>
      <c r="P45" s="58">
        <v>0</v>
      </c>
      <c r="Q45" s="64"/>
      <c r="R45" s="65"/>
      <c r="S45" s="58">
        <v>0</v>
      </c>
      <c r="T45" s="66">
        <f t="shared" si="30"/>
        <v>0</v>
      </c>
      <c r="U45" s="15"/>
    </row>
    <row r="46" spans="1:30">
      <c r="A46" s="48" t="s">
        <v>36</v>
      </c>
      <c r="B46" s="48"/>
      <c r="E46" s="64"/>
      <c r="F46" s="65"/>
      <c r="G46" s="58">
        <v>0</v>
      </c>
      <c r="H46" s="64"/>
      <c r="I46" s="65"/>
      <c r="J46" s="58">
        <v>0</v>
      </c>
      <c r="K46" s="64"/>
      <c r="L46" s="65"/>
      <c r="M46" s="58">
        <v>0</v>
      </c>
      <c r="N46" s="64"/>
      <c r="O46" s="65"/>
      <c r="P46" s="58">
        <v>0</v>
      </c>
      <c r="Q46" s="64"/>
      <c r="R46" s="65"/>
      <c r="S46" s="58">
        <v>0</v>
      </c>
      <c r="T46" s="66">
        <f t="shared" si="30"/>
        <v>0</v>
      </c>
    </row>
    <row r="47" spans="1:30">
      <c r="A47" s="48" t="s">
        <v>49</v>
      </c>
      <c r="B47" s="48"/>
      <c r="E47" s="64"/>
      <c r="F47" s="65"/>
      <c r="G47" s="58"/>
      <c r="H47" s="64"/>
      <c r="I47" s="65"/>
      <c r="J47" s="58"/>
      <c r="K47" s="64"/>
      <c r="L47" s="65"/>
      <c r="M47" s="58"/>
      <c r="N47" s="64"/>
      <c r="O47" s="65"/>
      <c r="P47" s="58">
        <v>0</v>
      </c>
      <c r="Q47" s="64"/>
      <c r="R47" s="65"/>
      <c r="S47" s="58">
        <v>0</v>
      </c>
      <c r="T47" s="66">
        <f t="shared" si="30"/>
        <v>0</v>
      </c>
    </row>
    <row r="48" spans="1:30">
      <c r="A48" s="49" t="s">
        <v>37</v>
      </c>
      <c r="B48" s="49"/>
      <c r="E48" s="64"/>
      <c r="F48" s="69"/>
      <c r="G48" s="67">
        <f>SUM(G38:G47)</f>
        <v>0</v>
      </c>
      <c r="H48" s="68"/>
      <c r="I48" s="69"/>
      <c r="J48" s="67">
        <f>SUM(J38:J47)</f>
        <v>0</v>
      </c>
      <c r="K48" s="68"/>
      <c r="L48" s="69"/>
      <c r="M48" s="67">
        <f>SUM(M38:M47)</f>
        <v>0</v>
      </c>
      <c r="N48" s="68"/>
      <c r="O48" s="69"/>
      <c r="P48" s="67">
        <f>SUM(P38:P47)</f>
        <v>0</v>
      </c>
      <c r="Q48" s="68"/>
      <c r="R48" s="69"/>
      <c r="S48" s="67">
        <f>SUM(S38:S47)</f>
        <v>0</v>
      </c>
      <c r="T48" s="66">
        <f>SUM(J48,G48,M48,P48,S48)</f>
        <v>0</v>
      </c>
      <c r="U48" s="15"/>
    </row>
    <row r="49" spans="1:24">
      <c r="E49" s="64"/>
      <c r="F49" s="65"/>
      <c r="G49" s="58"/>
      <c r="H49" s="64"/>
      <c r="I49" s="65"/>
      <c r="J49" s="58"/>
      <c r="K49" s="64"/>
      <c r="L49" s="65"/>
      <c r="M49" s="58"/>
      <c r="N49" s="64"/>
      <c r="O49" s="65"/>
      <c r="P49" s="58"/>
      <c r="Q49" s="64"/>
      <c r="R49" s="65"/>
      <c r="S49" s="58"/>
      <c r="T49" s="57"/>
      <c r="U49" s="94">
        <f>SUM(T48,T35,T28,T27,T23,T12)</f>
        <v>138568.44464099998</v>
      </c>
      <c r="V49" s="95" t="s">
        <v>69</v>
      </c>
    </row>
    <row r="50" spans="1:24">
      <c r="A50" s="1" t="s">
        <v>38</v>
      </c>
      <c r="B50" s="1"/>
      <c r="E50" s="64"/>
      <c r="F50" s="65"/>
      <c r="G50" s="67">
        <f>SUM(G48,G35,G28,G27,G23,G12,)</f>
        <v>26100</v>
      </c>
      <c r="H50" s="68"/>
      <c r="I50" s="69"/>
      <c r="J50" s="67">
        <f>SUM(J48,J35,J28,J27,J23,J12)</f>
        <v>26883</v>
      </c>
      <c r="K50" s="68"/>
      <c r="L50" s="69"/>
      <c r="M50" s="67">
        <f>SUM(M48,M35,M28,M27,M23,M12)</f>
        <v>27689.489999999998</v>
      </c>
      <c r="N50" s="68"/>
      <c r="O50" s="69"/>
      <c r="P50" s="67">
        <f>SUM(P48,P35,P28,P27,P23,P12)</f>
        <v>28520.174699999996</v>
      </c>
      <c r="Q50" s="68"/>
      <c r="R50" s="69"/>
      <c r="S50" s="67">
        <f>SUM(S48,S35,S28,S27,S23,S12)</f>
        <v>29375.779940999993</v>
      </c>
      <c r="T50" s="94">
        <f>SUM(G50:S50)</f>
        <v>138568.44464099998</v>
      </c>
      <c r="U50" s="15"/>
      <c r="V50" s="2"/>
    </row>
    <row r="52" spans="1:24" ht="22.5">
      <c r="A52" s="26" t="s">
        <v>39</v>
      </c>
      <c r="B52" s="26"/>
      <c r="C52" s="16"/>
      <c r="D52" s="16"/>
      <c r="E52" s="18" t="s">
        <v>40</v>
      </c>
      <c r="F52" s="19" t="s">
        <v>41</v>
      </c>
      <c r="G52" s="19" t="s">
        <v>12</v>
      </c>
      <c r="H52" s="18" t="s">
        <v>40</v>
      </c>
      <c r="I52" s="19" t="s">
        <v>41</v>
      </c>
      <c r="J52" s="19" t="s">
        <v>12</v>
      </c>
      <c r="K52" s="18" t="s">
        <v>40</v>
      </c>
      <c r="L52" s="19" t="s">
        <v>41</v>
      </c>
      <c r="M52" s="19" t="s">
        <v>12</v>
      </c>
      <c r="N52" s="18" t="s">
        <v>40</v>
      </c>
      <c r="O52" s="19" t="s">
        <v>41</v>
      </c>
      <c r="P52" s="19" t="s">
        <v>12</v>
      </c>
      <c r="Q52" s="18" t="s">
        <v>40</v>
      </c>
      <c r="R52" s="19" t="s">
        <v>41</v>
      </c>
      <c r="S52" s="19" t="s">
        <v>12</v>
      </c>
      <c r="T52" s="17" t="s">
        <v>5</v>
      </c>
    </row>
    <row r="53" spans="1:24" ht="30" customHeight="1">
      <c r="A53" s="10" t="s">
        <v>67</v>
      </c>
      <c r="B53" s="91"/>
      <c r="D53" s="10" t="s">
        <v>68</v>
      </c>
      <c r="E53" s="44"/>
      <c r="F53" s="15">
        <f>SUM(G50-G35-G27)</f>
        <v>26100</v>
      </c>
      <c r="G53" s="15">
        <f>E53*F53</f>
        <v>0</v>
      </c>
      <c r="H53" s="44"/>
      <c r="I53" s="15">
        <f>SUM(J50-J35-J27)</f>
        <v>26883</v>
      </c>
      <c r="J53" s="15">
        <f>H53*I53</f>
        <v>0</v>
      </c>
      <c r="K53" s="44"/>
      <c r="L53" s="15">
        <f>SUM(M50-M35-M27)</f>
        <v>27689.489999999998</v>
      </c>
      <c r="M53" s="15">
        <f t="shared" ref="M53" si="31">K53*L53</f>
        <v>0</v>
      </c>
      <c r="N53" s="44"/>
      <c r="O53" s="15">
        <f>SUM(P50-P35-P27)</f>
        <v>28520.174699999996</v>
      </c>
      <c r="P53" s="15">
        <f>N53*O53</f>
        <v>0</v>
      </c>
      <c r="Q53" s="44"/>
      <c r="R53" s="15">
        <f>SUM(S50-S35-S27)</f>
        <v>29375.779940999993</v>
      </c>
      <c r="S53" s="15">
        <f>Q53*R53</f>
        <v>0</v>
      </c>
      <c r="T53" s="11">
        <f>SUM(G53,J53,M53,P53,S53)</f>
        <v>0</v>
      </c>
      <c r="U53" s="35"/>
    </row>
    <row r="54" spans="1:24" ht="16.5" customHeight="1">
      <c r="A54" s="1" t="s">
        <v>42</v>
      </c>
      <c r="B54" s="1"/>
      <c r="E54" s="41"/>
      <c r="G54" s="2">
        <f>SUM(G53:G53)</f>
        <v>0</v>
      </c>
      <c r="H54" s="42"/>
      <c r="I54" s="2"/>
      <c r="J54" s="2">
        <f>SUM(J53:J53)</f>
        <v>0</v>
      </c>
      <c r="K54" s="42"/>
      <c r="L54" s="2"/>
      <c r="M54" s="2">
        <f>SUM(M53:M53)</f>
        <v>0</v>
      </c>
      <c r="N54" s="42"/>
      <c r="O54" s="2"/>
      <c r="P54" s="2">
        <f>SUM(P53:P53)</f>
        <v>0</v>
      </c>
      <c r="Q54" s="42"/>
      <c r="R54" s="2"/>
      <c r="S54" s="2">
        <f>SUM(S53:S53)</f>
        <v>0</v>
      </c>
      <c r="T54" s="2">
        <f>SUM(T53:T53)</f>
        <v>0</v>
      </c>
      <c r="U54" s="96">
        <f>SUM(T50,T54)</f>
        <v>138568.44464099998</v>
      </c>
      <c r="V54" s="97" t="s">
        <v>70</v>
      </c>
      <c r="X54" s="21" t="s">
        <v>43</v>
      </c>
    </row>
    <row r="55" spans="1:24">
      <c r="A55" s="23"/>
      <c r="B55" s="23"/>
      <c r="C55" s="23"/>
      <c r="D55" s="23"/>
      <c r="E55" s="24"/>
      <c r="F55" s="25"/>
      <c r="G55" s="25"/>
      <c r="H55" s="24"/>
      <c r="I55" s="25"/>
      <c r="J55" s="25"/>
      <c r="K55" s="24"/>
      <c r="L55" s="25"/>
      <c r="M55" s="25"/>
      <c r="N55" s="24"/>
      <c r="O55" s="25"/>
      <c r="P55" s="25"/>
      <c r="Q55" s="24"/>
      <c r="R55" s="25"/>
      <c r="S55" s="25"/>
      <c r="T55" s="24"/>
    </row>
    <row r="56" spans="1:24" ht="23.25" customHeight="1">
      <c r="A56" s="1" t="s">
        <v>44</v>
      </c>
      <c r="B56" s="1"/>
      <c r="E56" s="24"/>
      <c r="F56" s="25"/>
      <c r="G56" s="2">
        <f>SUM(G54,G50)</f>
        <v>26100</v>
      </c>
      <c r="H56" s="39"/>
      <c r="I56" s="40"/>
      <c r="J56" s="2">
        <f>SUM(J54,J50)</f>
        <v>26883</v>
      </c>
      <c r="K56" s="39"/>
      <c r="L56" s="40"/>
      <c r="M56" s="2">
        <f>SUM(M54,M50)</f>
        <v>27689.489999999998</v>
      </c>
      <c r="N56" s="39"/>
      <c r="O56" s="40"/>
      <c r="P56" s="2">
        <f>SUM(P54,P50)</f>
        <v>28520.174699999996</v>
      </c>
      <c r="Q56" s="39"/>
      <c r="R56" s="40"/>
      <c r="S56" s="2">
        <f>SUM(S54,S50)</f>
        <v>29375.779940999993</v>
      </c>
      <c r="T56" s="2">
        <f>SUM(T54,T50)</f>
        <v>138568.44464099998</v>
      </c>
      <c r="U56" s="15"/>
    </row>
    <row r="57" spans="1:24">
      <c r="A57" s="1"/>
      <c r="B57" s="1"/>
      <c r="E57" s="24"/>
      <c r="F57" s="25"/>
      <c r="G57" s="2"/>
      <c r="H57" s="39"/>
      <c r="I57" s="40"/>
      <c r="J57" s="2"/>
      <c r="K57" s="39"/>
      <c r="L57" s="40"/>
      <c r="M57" s="2"/>
      <c r="N57" s="39"/>
      <c r="O57" s="40"/>
      <c r="P57" s="2"/>
      <c r="Q57" s="39"/>
      <c r="R57" s="40"/>
      <c r="S57" s="2"/>
      <c r="T57" s="98">
        <f>SUM(G56,J56,M56,P56,S56,)</f>
        <v>138568.44464099998</v>
      </c>
      <c r="V57" s="12"/>
    </row>
    <row r="58" spans="1:24">
      <c r="A58" s="20"/>
      <c r="B58" s="20"/>
      <c r="E58" s="24"/>
      <c r="F58" s="25"/>
      <c r="H58" s="24"/>
      <c r="I58" s="25"/>
      <c r="K58" s="24"/>
      <c r="L58" s="25"/>
      <c r="N58" s="24"/>
      <c r="O58" s="25"/>
      <c r="Q58" s="24"/>
      <c r="R58" s="25"/>
      <c r="T58" s="2"/>
      <c r="V58" s="12"/>
      <c r="W58" s="51"/>
    </row>
    <row r="59" spans="1:24">
      <c r="E59" s="24"/>
      <c r="F59" s="25"/>
      <c r="H59" s="24"/>
      <c r="I59" s="25"/>
      <c r="K59" s="24"/>
      <c r="L59" s="25"/>
      <c r="N59" s="24"/>
      <c r="O59" s="25"/>
      <c r="Q59" s="24"/>
      <c r="R59" s="25"/>
      <c r="T59" s="2"/>
    </row>
    <row r="61" spans="1:24" ht="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V61" s="58"/>
    </row>
    <row r="62" spans="1:24" ht="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V62" s="58"/>
    </row>
    <row r="63" spans="1:24" ht="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 s="72"/>
      <c r="Q63"/>
      <c r="R63"/>
      <c r="S63" s="72"/>
      <c r="T63" s="73"/>
      <c r="V63" s="74"/>
    </row>
    <row r="64" spans="1:24" ht="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</sheetData>
  <mergeCells count="6">
    <mergeCell ref="A24:B24"/>
    <mergeCell ref="Y26:Z26"/>
    <mergeCell ref="AA26:AD26"/>
    <mergeCell ref="AF26:AG26"/>
    <mergeCell ref="Y41:AD41"/>
    <mergeCell ref="A25:B25"/>
  </mergeCells>
  <printOptions gridLines="1"/>
  <pageMargins left="0.2" right="0.2" top="0.5" bottom="0.5" header="0.3" footer="0.05"/>
  <pageSetup scale="56" fitToWidth="0" orientation="landscape" r:id="rId1"/>
  <headerFooter>
    <oddHeader>&amp;C&amp;F</oddHeader>
    <oddFooter>&amp;C&amp;A&amp;RPage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DE175-0E4F-497F-AC59-01BD3B3667E0}">
  <dimension ref="A1:F33"/>
  <sheetViews>
    <sheetView workbookViewId="0">
      <selection activeCell="A3" sqref="A3"/>
    </sheetView>
  </sheetViews>
  <sheetFormatPr defaultColWidth="8.85546875" defaultRowHeight="15"/>
  <cols>
    <col min="1" max="1" width="109" customWidth="1"/>
    <col min="2" max="2" width="15.7109375" customWidth="1"/>
    <col min="3" max="3" width="22.140625" customWidth="1"/>
    <col min="4" max="4" width="21.42578125" customWidth="1"/>
    <col min="5" max="5" width="22.140625" customWidth="1"/>
    <col min="6" max="6" width="23.140625" customWidth="1"/>
  </cols>
  <sheetData>
    <row r="1" spans="1:6">
      <c r="A1" s="88" t="s">
        <v>88</v>
      </c>
    </row>
    <row r="2" spans="1:6">
      <c r="A2" t="s">
        <v>81</v>
      </c>
    </row>
    <row r="3" spans="1:6">
      <c r="A3" t="s">
        <v>73</v>
      </c>
    </row>
    <row r="4" spans="1:6">
      <c r="A4" t="s">
        <v>54</v>
      </c>
    </row>
    <row r="6" spans="1:6">
      <c r="A6" s="102" t="s">
        <v>82</v>
      </c>
    </row>
    <row r="7" spans="1:6" ht="30">
      <c r="A7" s="89" t="s">
        <v>89</v>
      </c>
    </row>
    <row r="9" spans="1:6">
      <c r="A9" s="102" t="s">
        <v>91</v>
      </c>
    </row>
    <row r="10" spans="1:6" ht="30" customHeight="1">
      <c r="A10" s="89" t="s">
        <v>66</v>
      </c>
    </row>
    <row r="11" spans="1:6" ht="30" customHeight="1">
      <c r="A11" s="89" t="s">
        <v>86</v>
      </c>
    </row>
    <row r="12" spans="1:6">
      <c r="A12" t="s">
        <v>93</v>
      </c>
    </row>
    <row r="14" spans="1:6">
      <c r="A14" s="102" t="s">
        <v>92</v>
      </c>
      <c r="B14" s="106" t="s">
        <v>59</v>
      </c>
      <c r="C14" s="106" t="s">
        <v>60</v>
      </c>
      <c r="D14" s="106" t="s">
        <v>63</v>
      </c>
      <c r="E14" s="106" t="s">
        <v>61</v>
      </c>
      <c r="F14" s="106" t="s">
        <v>62</v>
      </c>
    </row>
    <row r="15" spans="1:6">
      <c r="A15" t="s">
        <v>64</v>
      </c>
      <c r="B15" s="90">
        <v>65000</v>
      </c>
      <c r="C15" s="87">
        <v>1</v>
      </c>
    </row>
    <row r="16" spans="1:6">
      <c r="A16" t="s">
        <v>56</v>
      </c>
      <c r="B16" s="86">
        <f>SUM(B15*1/8)</f>
        <v>8125</v>
      </c>
      <c r="C16" s="87">
        <f>SUM(B16/B15)</f>
        <v>0.125</v>
      </c>
      <c r="D16" s="87">
        <v>0.16</v>
      </c>
      <c r="E16" s="86">
        <f>SUM(D16*B16)</f>
        <v>1300</v>
      </c>
      <c r="F16" s="86">
        <f>SUM(E16,B16)</f>
        <v>9425</v>
      </c>
    </row>
    <row r="17" spans="1:6">
      <c r="A17" t="s">
        <v>57</v>
      </c>
      <c r="B17" s="86">
        <f>SUM(B15*2/8)</f>
        <v>16250</v>
      </c>
      <c r="C17" s="87">
        <f>SUM(B17/B15)</f>
        <v>0.25</v>
      </c>
      <c r="D17" s="87">
        <v>0.16</v>
      </c>
      <c r="E17" s="86">
        <f t="shared" ref="E17:E19" si="0">SUM(D17*B17)</f>
        <v>2600</v>
      </c>
      <c r="F17" s="86">
        <f t="shared" ref="F17:F19" si="1">SUM(E17,B17)</f>
        <v>18850</v>
      </c>
    </row>
    <row r="18" spans="1:6">
      <c r="A18" t="s">
        <v>55</v>
      </c>
      <c r="B18" s="86">
        <f>SUM(B15*3/30)</f>
        <v>6500</v>
      </c>
      <c r="C18" s="87">
        <f>SUM(B18/B15)</f>
        <v>0.1</v>
      </c>
      <c r="D18" s="87">
        <v>0.48</v>
      </c>
      <c r="E18" s="86">
        <f t="shared" si="0"/>
        <v>3120</v>
      </c>
      <c r="F18" s="86">
        <f t="shared" si="1"/>
        <v>9620</v>
      </c>
    </row>
    <row r="19" spans="1:6">
      <c r="A19" t="s">
        <v>58</v>
      </c>
      <c r="B19" s="86">
        <f>SUM(B15*6/30)</f>
        <v>13000</v>
      </c>
      <c r="C19" s="87">
        <f>SUM(B19/B15)</f>
        <v>0.2</v>
      </c>
      <c r="D19" s="87">
        <v>0.48</v>
      </c>
      <c r="E19" s="86">
        <f t="shared" si="0"/>
        <v>6240</v>
      </c>
      <c r="F19" s="86">
        <f t="shared" si="1"/>
        <v>19240</v>
      </c>
    </row>
    <row r="20" spans="1:6">
      <c r="B20" s="86"/>
      <c r="C20" s="87"/>
      <c r="D20" s="87"/>
      <c r="E20" s="86"/>
      <c r="F20" s="86"/>
    </row>
    <row r="21" spans="1:6">
      <c r="A21" s="103" t="s">
        <v>83</v>
      </c>
      <c r="B21" s="86"/>
      <c r="C21" s="87"/>
      <c r="D21" s="87"/>
      <c r="E21" s="86"/>
      <c r="F21" s="86"/>
    </row>
    <row r="22" spans="1:6" ht="30">
      <c r="A22" s="89" t="s">
        <v>90</v>
      </c>
      <c r="B22" s="86"/>
      <c r="C22" s="87"/>
      <c r="D22" s="87"/>
      <c r="E22" s="86"/>
      <c r="F22" s="86"/>
    </row>
    <row r="23" spans="1:6">
      <c r="B23" s="86"/>
      <c r="C23" s="87"/>
      <c r="D23" s="87"/>
      <c r="E23" s="86"/>
      <c r="F23" s="86"/>
    </row>
    <row r="24" spans="1:6">
      <c r="A24" s="103" t="s">
        <v>84</v>
      </c>
      <c r="B24" s="86"/>
      <c r="C24" s="87"/>
      <c r="D24" s="87"/>
      <c r="E24" s="86"/>
      <c r="F24" s="86"/>
    </row>
    <row r="25" spans="1:6" ht="30">
      <c r="A25" s="89" t="s">
        <v>87</v>
      </c>
      <c r="B25" s="86"/>
      <c r="C25" s="87"/>
      <c r="D25" s="87"/>
      <c r="E25" s="86"/>
      <c r="F25" s="86"/>
    </row>
    <row r="26" spans="1:6">
      <c r="A26" t="s">
        <v>85</v>
      </c>
      <c r="B26" s="86"/>
      <c r="C26" s="87"/>
      <c r="D26" s="87"/>
      <c r="E26" s="86"/>
      <c r="F26" s="86"/>
    </row>
    <row r="28" spans="1:6">
      <c r="A28" s="104" t="s">
        <v>79</v>
      </c>
      <c r="B28" s="105" t="s">
        <v>59</v>
      </c>
      <c r="C28" s="105" t="s">
        <v>60</v>
      </c>
      <c r="D28" s="105" t="s">
        <v>63</v>
      </c>
      <c r="E28" s="105" t="s">
        <v>61</v>
      </c>
      <c r="F28" s="105" t="s">
        <v>62</v>
      </c>
    </row>
    <row r="29" spans="1:6">
      <c r="A29" t="s">
        <v>65</v>
      </c>
      <c r="B29" s="90">
        <v>50000</v>
      </c>
      <c r="C29" s="87">
        <v>1</v>
      </c>
    </row>
    <row r="30" spans="1:6">
      <c r="A30" t="s">
        <v>77</v>
      </c>
      <c r="B30" s="86">
        <f>SUM(B29*1/12)</f>
        <v>4166.666666666667</v>
      </c>
      <c r="C30" s="87">
        <f>SUM(B30/B29)</f>
        <v>8.3333333333333343E-2</v>
      </c>
      <c r="D30" s="87">
        <v>0.16</v>
      </c>
      <c r="E30" s="86">
        <f>SUM(D30*B30)</f>
        <v>666.66666666666674</v>
      </c>
      <c r="F30" s="86">
        <f>SUM(E30,B30)</f>
        <v>4833.3333333333339</v>
      </c>
    </row>
    <row r="31" spans="1:6">
      <c r="A31" t="s">
        <v>78</v>
      </c>
      <c r="B31" s="86">
        <f>SUM(B29*2/12)</f>
        <v>8333.3333333333339</v>
      </c>
      <c r="C31" s="87">
        <f>SUM(B31/B29)</f>
        <v>0.16666666666666669</v>
      </c>
      <c r="D31" s="87">
        <v>0.16</v>
      </c>
      <c r="E31" s="86">
        <f t="shared" ref="E31" si="2">SUM(D31*B31)</f>
        <v>1333.3333333333335</v>
      </c>
      <c r="F31" s="86">
        <f t="shared" ref="F31" si="3">SUM(E31,B31)</f>
        <v>9666.6666666666679</v>
      </c>
    </row>
    <row r="33" spans="1:1">
      <c r="A33" s="101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CSUB- Budget Request</vt:lpstr>
      <vt:lpstr>CSUB - Cost Share-Match</vt:lpstr>
      <vt:lpstr>Institutional Budget Help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Barrera</dc:creator>
  <cp:keywords/>
  <dc:description/>
  <cp:lastModifiedBy>Carly Hooten</cp:lastModifiedBy>
  <cp:revision/>
  <cp:lastPrinted>2019-09-18T17:27:30Z</cp:lastPrinted>
  <dcterms:created xsi:type="dcterms:W3CDTF">2012-01-09T16:56:12Z</dcterms:created>
  <dcterms:modified xsi:type="dcterms:W3CDTF">2023-09-25T18:02:48Z</dcterms:modified>
  <cp:category/>
  <cp:contentStatus/>
</cp:coreProperties>
</file>