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N:\Share\Accounting\Accounts Payable\Travel\"/>
    </mc:Choice>
  </mc:AlternateContent>
  <xr:revisionPtr revIDLastSave="0" documentId="13_ncr:1_{5A4546A9-2F9A-4663-94ED-51BD6E8C3A0B}" xr6:coauthVersionLast="47" xr6:coauthVersionMax="47" xr10:uidLastSave="{00000000-0000-0000-0000-000000000000}"/>
  <workbookProtection workbookAlgorithmName="SHA-512" workbookHashValue="ytxGyAAJnH0ivVcZdmPJOIXO/wb0Sc+CU0wNZL2eMXrEmTH/kMW0VF5NAv2Qx0bLGf0Qzz62zcAKSj2aMswK6Q==" workbookSaltValue="LSf3oAwyFuDgoBHNu6Zi6Q==" workbookSpinCount="100000" lockStructure="1"/>
  <bookViews>
    <workbookView xWindow="25080" yWindow="-120" windowWidth="29040" windowHeight="15840" xr2:uid="{52836541-DF54-4DB9-92BF-5E9F893E7093}"/>
  </bookViews>
  <sheets>
    <sheet name="Travel Claim Worksheet" sheetId="8" r:id="rId1"/>
    <sheet name="Instructions" sheetId="9" r:id="rId2"/>
    <sheet name="Versions" sheetId="10" state="hidden" r:id="rId3"/>
    <sheet name="Data" sheetId="5" state="hidden" r:id="rId4"/>
  </sheets>
  <definedNames>
    <definedName name="_xlnm.Print_Area" localSheetId="1">Instructions!$A$1:$B$39</definedName>
    <definedName name="_xlnm.Print_Area" localSheetId="0">'Travel Claim Worksheet'!$B$1:$X$42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9" l="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N41" i="8" l="1"/>
  <c r="C41" i="8"/>
  <c r="F12" i="8" l="1"/>
  <c r="P14" i="8" l="1"/>
  <c r="F22" i="8"/>
  <c r="F23" i="8"/>
  <c r="F24" i="8"/>
  <c r="F25" i="8"/>
  <c r="E22" i="8"/>
  <c r="E23" i="8"/>
  <c r="E24" i="8"/>
  <c r="E25" i="8"/>
  <c r="S22" i="8"/>
  <c r="S23" i="8"/>
  <c r="S24" i="8"/>
  <c r="S25" i="8"/>
  <c r="F16" i="8"/>
  <c r="F17" i="8"/>
  <c r="F18" i="8"/>
  <c r="F19" i="8"/>
  <c r="F20" i="8"/>
  <c r="F21" i="8"/>
  <c r="F26" i="8"/>
  <c r="F27" i="8"/>
  <c r="F28" i="8"/>
  <c r="F29" i="8"/>
  <c r="F30" i="8"/>
  <c r="Q14" i="8"/>
  <c r="O14" i="8"/>
  <c r="M14" i="8"/>
  <c r="N14" i="8"/>
  <c r="R14" i="8"/>
  <c r="E28" i="8"/>
  <c r="E29" i="8"/>
  <c r="E30" i="8"/>
  <c r="S28" i="8"/>
  <c r="S29" i="8"/>
  <c r="S30" i="8"/>
  <c r="E26" i="8"/>
  <c r="E27" i="8"/>
  <c r="S26" i="8"/>
  <c r="S27" i="8"/>
  <c r="E16" i="8"/>
  <c r="E17" i="8"/>
  <c r="E18" i="8"/>
  <c r="E19" i="8"/>
  <c r="E20" i="8"/>
  <c r="E21" i="8"/>
  <c r="S21" i="8"/>
  <c r="S20" i="8" l="1"/>
  <c r="U20" i="8"/>
  <c r="W20" i="8"/>
  <c r="T20" i="8"/>
  <c r="V20" i="8"/>
  <c r="T23" i="8"/>
  <c r="W23" i="8"/>
  <c r="U23" i="8"/>
  <c r="V23" i="8"/>
  <c r="W22" i="8"/>
  <c r="T22" i="8"/>
  <c r="U22" i="8"/>
  <c r="V22" i="8"/>
  <c r="W29" i="8"/>
  <c r="T29" i="8"/>
  <c r="U29" i="8"/>
  <c r="V29" i="8"/>
  <c r="T28" i="8"/>
  <c r="U28" i="8"/>
  <c r="V28" i="8"/>
  <c r="W28" i="8"/>
  <c r="W24" i="8"/>
  <c r="T24" i="8"/>
  <c r="V24" i="8"/>
  <c r="U24" i="8"/>
  <c r="S19" i="8"/>
  <c r="T19" i="8"/>
  <c r="U19" i="8"/>
  <c r="V19" i="8"/>
  <c r="W19" i="8"/>
  <c r="S18" i="8"/>
  <c r="U18" i="8" s="1"/>
  <c r="T18" i="8"/>
  <c r="T27" i="8"/>
  <c r="U27" i="8"/>
  <c r="W27" i="8"/>
  <c r="V27" i="8"/>
  <c r="T21" i="8"/>
  <c r="U21" i="8"/>
  <c r="V21" i="8"/>
  <c r="W21" i="8"/>
  <c r="S17" i="8"/>
  <c r="U17" i="8" s="1"/>
  <c r="T30" i="8"/>
  <c r="U30" i="8"/>
  <c r="V30" i="8"/>
  <c r="W30" i="8"/>
  <c r="S16" i="8"/>
  <c r="T16" i="8" s="1"/>
  <c r="U26" i="8"/>
  <c r="T26" i="8"/>
  <c r="V26" i="8"/>
  <c r="W26" i="8"/>
  <c r="V25" i="8"/>
  <c r="T25" i="8"/>
  <c r="U25" i="8"/>
  <c r="W25"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W18" i="8" l="1"/>
  <c r="V18" i="8"/>
  <c r="W17" i="8"/>
  <c r="T17" i="8"/>
  <c r="V17" i="8"/>
  <c r="L22" i="8"/>
  <c r="X22" i="8" s="1"/>
  <c r="L23" i="8"/>
  <c r="X23" i="8" s="1"/>
  <c r="L29" i="8"/>
  <c r="X29" i="8" s="1"/>
  <c r="L24" i="8"/>
  <c r="X24" i="8" s="1"/>
  <c r="L25" i="8"/>
  <c r="X25" i="8" s="1"/>
  <c r="L27" i="8"/>
  <c r="X27" i="8" s="1"/>
  <c r="L20" i="8"/>
  <c r="X20" i="8" s="1"/>
  <c r="L28" i="8"/>
  <c r="X28" i="8" s="1"/>
  <c r="L30" i="8"/>
  <c r="X30" i="8" s="1"/>
  <c r="L26" i="8"/>
  <c r="X26" i="8" s="1"/>
  <c r="L19" i="8"/>
  <c r="X19" i="8" s="1"/>
  <c r="L21" i="8"/>
  <c r="X21" i="8" s="1"/>
  <c r="L18" i="8"/>
  <c r="X18" i="8" s="1"/>
  <c r="U16" i="8"/>
  <c r="W16" i="8"/>
  <c r="V16" i="8"/>
  <c r="L17" i="8" l="1"/>
  <c r="X17" i="8" s="1"/>
  <c r="L16" i="8"/>
  <c r="X16" i="8" s="1"/>
  <c r="L14" i="8" l="1"/>
  <c r="X14" i="8" s="1"/>
  <c r="X12" i="8" l="1"/>
  <c r="N42" i="8" s="1"/>
</calcChain>
</file>

<file path=xl/sharedStrings.xml><?xml version="1.0" encoding="utf-8"?>
<sst xmlns="http://schemas.openxmlformats.org/spreadsheetml/2006/main" count="178" uniqueCount="158">
  <si>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</si>
  <si>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</si>
  <si>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</si>
  <si>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</si>
  <si>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</si>
  <si>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</si>
  <si>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</si>
  <si>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</si>
  <si>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</si>
  <si>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</si>
  <si>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</si>
  <si>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</si>
  <si>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</si>
  <si>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</si>
  <si>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</si>
  <si>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</si>
  <si>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</si>
  <si>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International</t>
  </si>
  <si>
    <t>Location (Only Enter Lodging Destinations)</t>
  </si>
  <si>
    <t>Incidental</t>
  </si>
  <si>
    <t>Bfast</t>
  </si>
  <si>
    <t>D/I</t>
  </si>
  <si>
    <t>Full Amt</t>
  </si>
  <si>
    <t>International Deductions</t>
  </si>
  <si>
    <t>Domestic Ranges (updated 10/19/2023)</t>
  </si>
  <si>
    <t>Travel Details</t>
  </si>
  <si>
    <t>M&amp;IE Total</t>
  </si>
  <si>
    <t>Transportation</t>
  </si>
  <si>
    <t>Type</t>
  </si>
  <si>
    <t>Car Rental</t>
  </si>
  <si>
    <t>Ground/Service</t>
  </si>
  <si>
    <t>Car Mileage</t>
  </si>
  <si>
    <t>Amount</t>
  </si>
  <si>
    <t>TOTALS:</t>
  </si>
  <si>
    <t>Travel Date</t>
  </si>
  <si>
    <t>Ground Transport*</t>
  </si>
  <si>
    <t>Miles*</t>
  </si>
  <si>
    <t>Airfare*</t>
  </si>
  <si>
    <t>Lodging*</t>
  </si>
  <si>
    <t>Business Expense*</t>
  </si>
  <si>
    <t>Travel Purpose:</t>
  </si>
  <si>
    <t>Car Rental*</t>
  </si>
  <si>
    <t>M&amp;IE Rates/Day
based on Rate Type</t>
  </si>
  <si>
    <t>Notes (optional)</t>
  </si>
  <si>
    <t>Enter Travel Start and End Dates. (You will receive a prompt if the total number of days at top differs from the detail.)</t>
  </si>
  <si>
    <t>Populate the location table with the domestic or international cities/states or country where you lodged for the night.</t>
  </si>
  <si>
    <t>For each location, in the Rate Type column, determine if you are claiming first/last day, full days, or "Not Claiming Per Diem". For any first/last day, 75% of the daily rate will be the max.</t>
  </si>
  <si>
    <t>If a personal day was taken, enter "1" in the Personal Day column.</t>
  </si>
  <si>
    <t>Enter the amount for the Airfare and Lodging.</t>
  </si>
  <si>
    <t>Print page to PDF and attach to the Claim Submission form for routing. Ensure additional back-up/supporting documentation is also provided (identified with asterisk*).</t>
  </si>
  <si>
    <t>Campus ID:</t>
  </si>
  <si>
    <t>Instructions for completing the Travel Claim Worksheet</t>
  </si>
  <si>
    <t>Version</t>
  </si>
  <si>
    <t>Original</t>
  </si>
  <si>
    <t>Merged cells X10:Y11, F11:P11</t>
  </si>
  <si>
    <t>Changes</t>
  </si>
  <si>
    <t>Date</t>
  </si>
  <si>
    <t>Set all personal days and provided meals to be number value and not formula</t>
  </si>
  <si>
    <t>Adjusted mileage rate from .655 for 2023 to .67 for 2024</t>
  </si>
  <si>
    <t xml:space="preserve">Alaska/Hawaii (DoD-Defense Travel) or
International Rates (State Dept) </t>
  </si>
  <si>
    <t>Choosing from dropdown menu is required</t>
  </si>
  <si>
    <t>Enter per diem rate</t>
  </si>
  <si>
    <t>Travel Claim Worksheet - Employees &amp; Students</t>
  </si>
  <si>
    <t xml:space="preserve"> </t>
  </si>
  <si>
    <t>BU's</t>
  </si>
  <si>
    <t>BKCMP</t>
  </si>
  <si>
    <t>BKASI</t>
  </si>
  <si>
    <t>BKFDN</t>
  </si>
  <si>
    <t>BKSPA</t>
  </si>
  <si>
    <t>BKSTU</t>
  </si>
  <si>
    <t>Business Unit:</t>
  </si>
  <si>
    <t>click whichever of the 3 links describes your destination (Continental US=GSA; AK/HI=Defense Travel; Int'l=State Dept)</t>
  </si>
  <si>
    <t>Amount Due to Traveler</t>
  </si>
  <si>
    <t>Total Trip Expenses</t>
  </si>
  <si>
    <t>Personal Day?
Enter a "1"</t>
  </si>
  <si>
    <t>Enter All Provided Meals</t>
  </si>
  <si>
    <r>
      <t xml:space="preserve">For </t>
    </r>
    <r>
      <rPr>
        <b/>
        <i/>
        <sz val="10"/>
        <rFont val="Calibri"/>
        <family val="2"/>
        <scheme val="minor"/>
      </rPr>
      <t>1-day travel</t>
    </r>
    <r>
      <rPr>
        <i/>
        <sz val="10"/>
        <rFont val="Calibri"/>
        <family val="2"/>
        <scheme val="minor"/>
      </rPr>
      <t>, don't enter the location, rate types, etc. Just enter the "Travel Date" and your mileage. (Per diem paid only with overnight stay.)</t>
    </r>
  </si>
  <si>
    <t xml:space="preserve">                                    Signatures &amp; Approvals                               </t>
  </si>
  <si>
    <t>Role</t>
  </si>
  <si>
    <t>Name</t>
  </si>
  <si>
    <t>Signature</t>
  </si>
  <si>
    <r>
      <t xml:space="preserve">Payee </t>
    </r>
    <r>
      <rPr>
        <b/>
        <sz val="12"/>
        <color rgb="FFFF0000"/>
        <rFont val="Calibri"/>
        <family val="2"/>
        <scheme val="minor"/>
      </rPr>
      <t>*</t>
    </r>
  </si>
  <si>
    <t>Approver #2</t>
  </si>
  <si>
    <t>Preparer</t>
  </si>
  <si>
    <t>Approver #3</t>
  </si>
  <si>
    <t>Reviewer #1</t>
  </si>
  <si>
    <t>Grant Analyst</t>
  </si>
  <si>
    <t>Reviewer #2</t>
  </si>
  <si>
    <r>
      <t xml:space="preserve">Approver </t>
    </r>
    <r>
      <rPr>
        <b/>
        <sz val="12"/>
        <color rgb="FFFF0000"/>
        <rFont val="Calibri"/>
        <family val="2"/>
        <scheme val="minor"/>
      </rPr>
      <t>*</t>
    </r>
  </si>
  <si>
    <r>
      <t xml:space="preserve">AP/Pmt Svcs </t>
    </r>
    <r>
      <rPr>
        <b/>
        <u/>
        <sz val="11"/>
        <color rgb="FFFF0000"/>
        <rFont val="Calibri"/>
        <family val="2"/>
        <scheme val="minor"/>
      </rPr>
      <t>*</t>
    </r>
  </si>
  <si>
    <t>REQUIRED: Delivery Method</t>
  </si>
  <si>
    <t>List all advances &amp; payments the University made on your behalf here:                           Charge Requests, ProCard Payments, Cash Advances, Budget Reductions, etc.</t>
  </si>
  <si>
    <t>Handling (Choose One):</t>
  </si>
  <si>
    <t>Mail (default)</t>
  </si>
  <si>
    <t>Fund</t>
  </si>
  <si>
    <t>Dept</t>
  </si>
  <si>
    <t>Account</t>
  </si>
  <si>
    <t>Project</t>
  </si>
  <si>
    <t>Program</t>
  </si>
  <si>
    <t>Class</t>
  </si>
  <si>
    <t>$ Amount</t>
  </si>
  <si>
    <t>Advance Type*</t>
  </si>
  <si>
    <t>Advance $Amt *</t>
  </si>
  <si>
    <t>TOTAL ADVANCES</t>
  </si>
  <si>
    <t>Travel in CA is 606001; all other travel, use 606002</t>
  </si>
  <si>
    <t>TOTAL</t>
  </si>
  <si>
    <r>
      <t xml:space="preserve">Ensure that this amount is </t>
    </r>
    <r>
      <rPr>
        <b/>
        <u/>
        <sz val="10"/>
        <color rgb="FFFF0000"/>
        <rFont val="Roboto"/>
      </rPr>
      <t>not</t>
    </r>
    <r>
      <rPr>
        <b/>
        <i/>
        <sz val="10"/>
        <color rgb="FFFF0000"/>
        <rFont val="Roboto"/>
      </rPr>
      <t xml:space="preserve"> </t>
    </r>
    <r>
      <rPr>
        <b/>
        <sz val="10"/>
        <color rgb="FFFF0000"/>
        <rFont val="Roboto"/>
      </rPr>
      <t>included in the amount due the traveler (cell X11)</t>
    </r>
  </si>
  <si>
    <t>If an amount appears in this box,  you've not allocated the amount due correctly.</t>
  </si>
  <si>
    <t>Advance Notes such as Charge Request Number &amp; vendor. Lump all ProCard payment together &amp; tell us whose ProCard they were charged to.</t>
  </si>
  <si>
    <t>Advance Types</t>
  </si>
  <si>
    <t>ProCard</t>
  </si>
  <si>
    <t>Budget Reduction</t>
  </si>
  <si>
    <t>Cash Advance</t>
  </si>
  <si>
    <t>Charge Request</t>
  </si>
  <si>
    <t>CHARTFIELDS TO BE CHARGED &amp; THE AMOUNT TO EACH</t>
  </si>
  <si>
    <t>Handling Codes</t>
  </si>
  <si>
    <t>Pickup</t>
  </si>
  <si>
    <t>EFT (CMP only, if you have EFT on file with AP)</t>
  </si>
  <si>
    <t>Enter a short description of why you traveled.</t>
  </si>
  <si>
    <r>
      <t xml:space="preserve">Search the GSA site for the domestic Meals &amp; Incidental Expenses (M&amp;IE) rate. </t>
    </r>
    <r>
      <rPr>
        <b/>
        <u/>
        <sz val="11"/>
        <color theme="10"/>
        <rFont val="Calibri"/>
        <family val="2"/>
        <scheme val="minor"/>
      </rPr>
      <t xml:space="preserve">Select the rate from the drop down menu. </t>
    </r>
    <r>
      <rPr>
        <u/>
        <sz val="11"/>
        <color theme="10"/>
        <rFont val="Calibri"/>
        <family val="2"/>
        <scheme val="minor"/>
      </rPr>
      <t>For Alaska, Hawaii, and international destinations, select "international".</t>
    </r>
  </si>
  <si>
    <t>For international destinations, select "International" in column C and search the Dept of State site for the international M&amp;IE per diem rates. Enter the resulting value in column 3 of the Location table.</t>
  </si>
  <si>
    <t>For Alaska, Hawaii &amp; US Territories, select "International" in column C and reference the OCONUS section on the "Defense Travel" site for the rate to enter in column 3 of the location table.</t>
  </si>
  <si>
    <r>
      <t xml:space="preserve">In the Travel Details section, select the "location" from the dropdown for each night of travel. </t>
    </r>
    <r>
      <rPr>
        <b/>
        <u/>
        <sz val="11"/>
        <color rgb="FFFF0000"/>
        <rFont val="Calibri"/>
        <family val="2"/>
        <scheme val="minor"/>
      </rPr>
      <t xml:space="preserve">Only the location(s) you entered in the </t>
    </r>
    <r>
      <rPr>
        <b/>
        <sz val="11"/>
        <color rgb="FFFF0000"/>
        <rFont val="Calibri"/>
        <family val="2"/>
        <scheme val="minor"/>
      </rPr>
      <t>"Location" section (rows 6-11) will be available in the dropdown!</t>
    </r>
  </si>
  <si>
    <t>Enter the travel dates for each row.</t>
  </si>
  <si>
    <r>
      <rPr>
        <b/>
        <sz val="11"/>
        <color rgb="FF000000"/>
        <rFont val="Calibri"/>
        <family val="2"/>
        <scheme val="minor"/>
      </rPr>
      <t xml:space="preserve">Enter "1" for each provided meal. </t>
    </r>
    <r>
      <rPr>
        <sz val="11"/>
        <color rgb="FF000000"/>
        <rFont val="Calibri"/>
        <family val="2"/>
        <scheme val="minor"/>
      </rPr>
      <t xml:space="preserve"> Meal values will be deducted from the total per diem. This is for hotel breakfasts, conference meals, and/or if someone else provided you a meal. </t>
    </r>
  </si>
  <si>
    <t xml:space="preserve">Enter the number of Miles you are claiming for your personal car. The current IRS mileage rate will auto-calculate. </t>
  </si>
  <si>
    <t xml:space="preserve">Enter amount of Ground Transport (Uber, Lyft, Taxi, Bus, Passenger Ship, Shuttle, Taxi, Train, etc), including a maximum of 20% tip. </t>
  </si>
  <si>
    <t>Enter any Car Rental amount.</t>
  </si>
  <si>
    <t>Enter your business expenses (conference registration/event fee, car rental fuel, hotel internet or business fees, etc).</t>
  </si>
  <si>
    <t>Go to the "Advances" section at cell B31. Enter everything that CSUB has already paid for this trip (ProCard expenses, Charge Request payments for airfare or car rentals, Cash Advances (students only), or any budgetary limitations placed on the traveler by their department.</t>
  </si>
  <si>
    <t xml:space="preserve">Ensure that the Amount Due to Traveler in cell X11 matches the amount that the traveler is actually due. </t>
  </si>
  <si>
    <t xml:space="preserve">Starting in cell H33, enter the chartfield(s) and amount to be charged to each. </t>
  </si>
  <si>
    <t xml:space="preserve">If you've allocated the amount due correctly, cell N41 will be zero. If it's not zero, then you need to adjust your expense allocations until it is. </t>
  </si>
  <si>
    <t>Cell R31, choose the payment delivery method. The default is mailing. (Payments may only be mailed to home addresses.) If "pickup" is the chosen method, enter the name &amp; phone/email of the person who will be picking the check up from the Cashier's Office.</t>
  </si>
  <si>
    <t xml:space="preserve">In cell N40, enter any notes that may help us review this claim. Examples are if you shared a hotel room or rental car with someone else (name them). </t>
  </si>
  <si>
    <t xml:space="preserve">Once the form is completed, enter the claim into Adobe Sign to route to all appropriate approvers. </t>
  </si>
  <si>
    <t>1. Include receipts and backup in date order to aid the review process.</t>
  </si>
  <si>
    <r>
      <t xml:space="preserve">2. </t>
    </r>
    <r>
      <rPr>
        <b/>
        <u/>
        <sz val="11"/>
        <color rgb="FFFF0000"/>
        <rFont val="Calibri"/>
        <family val="2"/>
        <scheme val="minor"/>
      </rPr>
      <t>DO NOT INCLUDE RECEIPTS FOR MEALS &amp; INCIDENTALS!!</t>
    </r>
    <r>
      <rPr>
        <sz val="11"/>
        <color rgb="FF000000"/>
        <rFont val="Calibri"/>
        <family val="2"/>
        <scheme val="minor"/>
      </rPr>
      <t xml:space="preserve"> You are paid the M&amp;IE per diem rate, and we can't accept any receipts for those expenses. </t>
    </r>
  </si>
  <si>
    <t>3. The traveler MUST sign the claim.</t>
  </si>
  <si>
    <t>4. Someone who has signature authority over all chartfields being charged must sign the claim.</t>
  </si>
  <si>
    <t>5. If grant funding was used, the grants analyst over the grant must sign, and</t>
  </si>
  <si>
    <t xml:space="preserve">    5b. If the amount due is more than $3k, Isabel Sumaya must also sign.</t>
  </si>
  <si>
    <t xml:space="preserve">6. Enter the last approver as accounts_payable@csub.edu. Enter us as an approver and include a date field. </t>
  </si>
  <si>
    <t>For conversion rates, refer to OANDA Currency Converter (or look on the credit card statement, which will have translated to USD). ENTER USD ONLY on the travel claim!</t>
  </si>
  <si>
    <t>Dr. Sumaya (grants &gt; $3k)</t>
  </si>
  <si>
    <t>Payee's Home Address (REQUIRED)</t>
  </si>
  <si>
    <t>enter an address each time (see cell P35)</t>
  </si>
  <si>
    <r>
      <t xml:space="preserve">(add AP/Payment Services as an </t>
    </r>
    <r>
      <rPr>
        <b/>
        <i/>
        <u/>
        <sz val="12"/>
        <color rgb="FFFF0000"/>
        <rFont val="Calibri"/>
        <family val="2"/>
        <scheme val="minor"/>
      </rPr>
      <t>approver</t>
    </r>
    <r>
      <rPr>
        <i/>
        <sz val="12"/>
        <color rgb="FFFF0000"/>
        <rFont val="Calibri"/>
        <family val="2"/>
        <scheme val="minor"/>
      </rPr>
      <t xml:space="preserve"> &amp; enter a date field)</t>
    </r>
  </si>
  <si>
    <r>
      <rPr>
        <b/>
        <i/>
        <sz val="11"/>
        <color rgb="FFFF0000"/>
        <rFont val="Calibri"/>
        <family val="2"/>
        <scheme val="minor"/>
      </rPr>
      <t>*</t>
    </r>
    <r>
      <rPr>
        <b/>
        <i/>
        <sz val="11"/>
        <color theme="1"/>
        <rFont val="Calibri"/>
        <family val="2"/>
        <scheme val="minor"/>
      </rPr>
      <t>PAYEE: Sign to validate that all expenses on this form are true and correct and that you will not be seeking reimbursement from another source.</t>
    </r>
  </si>
  <si>
    <t>master</t>
  </si>
  <si>
    <r>
      <rPr>
        <b/>
        <sz val="11"/>
        <color rgb="FFFF0000"/>
        <rFont val="Calibri"/>
        <family val="2"/>
        <scheme val="minor"/>
      </rPr>
      <t>Enter the payee's home address/mailing address for each claim</t>
    </r>
    <r>
      <rPr>
        <b/>
        <sz val="11"/>
        <color rgb="FF000000"/>
        <rFont val="Calibri"/>
        <family val="2"/>
        <scheme val="minor"/>
      </rPr>
      <t>.</t>
    </r>
    <r>
      <rPr>
        <sz val="11"/>
        <color rgb="FF000000"/>
        <rFont val="Calibri"/>
        <family val="2"/>
        <scheme val="minor"/>
      </rPr>
      <t xml:space="preserve"> </t>
    </r>
    <r>
      <rPr>
        <b/>
        <u/>
        <sz val="11"/>
        <color rgb="FF000000"/>
        <rFont val="Calibri"/>
        <family val="2"/>
        <scheme val="minor"/>
      </rPr>
      <t>Changes made with HR do not flow into the AP system!</t>
    </r>
  </si>
  <si>
    <r>
      <rPr>
        <b/>
        <i/>
        <sz val="11"/>
        <color theme="1"/>
        <rFont val="Roboto"/>
      </rPr>
      <t xml:space="preserve">NOTE: </t>
    </r>
    <r>
      <rPr>
        <b/>
        <sz val="11"/>
        <color rgb="FFFF0000"/>
        <rFont val="Roboto"/>
      </rPr>
      <t>Addresses</t>
    </r>
    <r>
      <rPr>
        <i/>
        <sz val="11"/>
        <color rgb="FFFF0000"/>
        <rFont val="Roboto"/>
      </rPr>
      <t xml:space="preserve"> </t>
    </r>
    <r>
      <rPr>
        <b/>
        <i/>
        <sz val="11"/>
        <color rgb="FFFF0000"/>
        <rFont val="Roboto"/>
      </rPr>
      <t xml:space="preserve">in the HR system </t>
    </r>
    <r>
      <rPr>
        <b/>
        <i/>
        <u/>
        <sz val="11"/>
        <color rgb="FFFF0000"/>
        <rFont val="Roboto"/>
      </rPr>
      <t>do not</t>
    </r>
    <r>
      <rPr>
        <b/>
        <i/>
        <sz val="11"/>
        <color rgb="FFFF0000"/>
        <rFont val="Roboto"/>
      </rPr>
      <t xml:space="preserve"> feed into AP. </t>
    </r>
  </si>
  <si>
    <r>
      <rPr>
        <b/>
        <u/>
        <sz val="14"/>
        <color theme="1"/>
        <rFont val="Calibri"/>
        <family val="2"/>
        <scheme val="minor"/>
      </rPr>
      <t>Legal Name</t>
    </r>
    <r>
      <rPr>
        <b/>
        <u/>
        <sz val="12"/>
        <color theme="1"/>
        <rFont val="Calibri"/>
        <family val="2"/>
        <scheme val="minor"/>
      </rPr>
      <t>:</t>
    </r>
    <r>
      <rPr>
        <b/>
        <sz val="12"/>
        <color theme="1"/>
        <rFont val="Calibri"/>
        <family val="2"/>
        <scheme val="minor"/>
      </rPr>
      <t xml:space="preserve">     </t>
    </r>
    <r>
      <rPr>
        <b/>
        <sz val="11"/>
        <color theme="1"/>
        <rFont val="Calibri"/>
        <family val="2"/>
        <scheme val="minor"/>
      </rPr>
      <t xml:space="preserve">    (no nicknames)</t>
    </r>
  </si>
  <si>
    <r>
      <t xml:space="preserve">Enter </t>
    </r>
    <r>
      <rPr>
        <b/>
        <u/>
        <sz val="11"/>
        <color rgb="FF000000"/>
        <rFont val="Calibri"/>
        <family val="2"/>
        <scheme val="minor"/>
      </rPr>
      <t>LEGAL NAME</t>
    </r>
    <r>
      <rPr>
        <sz val="11"/>
        <color rgb="FF000000"/>
        <rFont val="Calibri"/>
        <family val="2"/>
        <scheme val="minor"/>
      </rPr>
      <t xml:space="preserve"> and ID (employee number or the part of your CSUB email before the @ symbol). Don't use nicknames, it increases the chance that the wrong person will be paid or the claim will be put aside until we determine who it is.</t>
    </r>
  </si>
  <si>
    <t>Pickup Name &amp; email address:</t>
  </si>
  <si>
    <t>only fill in if you chose "pickup" handling above!</t>
  </si>
  <si>
    <r>
      <rPr>
        <b/>
        <sz val="12"/>
        <color rgb="FFFF0000"/>
        <rFont val="Roboto"/>
      </rPr>
      <t>REQUIRED</t>
    </r>
    <r>
      <rPr>
        <b/>
        <sz val="9"/>
        <color rgb="FFFF0000"/>
        <rFont val="Roboto"/>
      </rPr>
      <t>: Written detail of trip by day (attach a separate page if needed)</t>
    </r>
  </si>
  <si>
    <t>Domestic Rates (GSA) or choose "Int'l" for int'l, AK, &amp; 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</si>
</sst>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000"/>
    <numFmt numFmtId="168" formatCode="000000"/>
    <numFmt numFmtId="169" formatCode="0000"/>
  </numFmts>
  <fonts count="67"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b/>
      <sz val="9"/>
      <color theme="0"/>
      <name val="Roboto"/>
    </font>
    <font>
      <b/>
      <sz val="9"/>
      <color rgb="FF1B1B1B"/>
      <name val="Roboto"/>
    </font>
    <font>
      <sz val="11"/>
      <color rgb="FF000000"/>
      <name val="Calibri"/>
      <family val="2"/>
      <scheme val="minor"/>
    </font>
    <font>
      <sz val="11"/>
      <name val="Calibri"/>
      <family val="2"/>
      <scheme val="minor"/>
    </font>
    <font>
      <i/>
      <sz val="11"/>
      <name val="Calibri"/>
      <family val="2"/>
      <scheme val="minor"/>
    </font>
    <font>
      <b/>
      <sz val="10"/>
      <color theme="1"/>
      <name val="Roboto"/>
    </font>
    <font>
      <b/>
      <i/>
      <sz val="11"/>
      <color theme="1"/>
      <name val="Calibri"/>
      <family val="2"/>
      <scheme val="minor"/>
    </font>
    <font>
      <b/>
      <sz val="12"/>
      <name val="Calibri"/>
      <family val="2"/>
      <scheme val="minor"/>
    </font>
    <font>
      <b/>
      <sz val="11"/>
      <name val="Calibri"/>
      <family val="2"/>
      <scheme val="minor"/>
    </font>
    <font>
      <sz val="9"/>
      <color rgb="FF1B1B1B"/>
      <name val="Roboto"/>
    </font>
    <font>
      <b/>
      <sz val="10"/>
      <color rgb="FF1B1B1B"/>
      <name val="Roboto"/>
    </font>
    <font>
      <sz val="6"/>
      <color rgb="FF1B1B1B"/>
      <name val="Roboto"/>
    </font>
    <font>
      <i/>
      <sz val="10"/>
      <name val="Calibri"/>
      <family val="2"/>
      <scheme val="minor"/>
    </font>
    <font>
      <b/>
      <i/>
      <sz val="10"/>
      <name val="Calibri"/>
      <family val="2"/>
      <scheme val="minor"/>
    </font>
    <font>
      <b/>
      <sz val="12"/>
      <color rgb="FFFF0000"/>
      <name val="Calibri"/>
      <family val="2"/>
      <scheme val="minor"/>
    </font>
    <font>
      <b/>
      <u/>
      <sz val="11"/>
      <color rgb="FFFF0000"/>
      <name val="Calibri"/>
      <family val="2"/>
      <scheme val="minor"/>
    </font>
    <font>
      <b/>
      <sz val="14"/>
      <color rgb="FFFF0000"/>
      <name val="Roboto"/>
    </font>
    <font>
      <b/>
      <sz val="11"/>
      <color theme="1"/>
      <name val="Roboto"/>
    </font>
    <font>
      <b/>
      <sz val="12"/>
      <color theme="1"/>
      <name val="Roboto"/>
    </font>
    <font>
      <b/>
      <sz val="11"/>
      <color rgb="FFFF0000"/>
      <name val="Calibri"/>
      <family val="2"/>
      <scheme val="minor"/>
    </font>
    <font>
      <b/>
      <i/>
      <sz val="11"/>
      <color rgb="FFFF0000"/>
      <name val="Calibri"/>
      <family val="2"/>
      <scheme val="minor"/>
    </font>
    <font>
      <sz val="9"/>
      <color theme="1"/>
      <name val="Roboto"/>
    </font>
    <font>
      <b/>
      <sz val="9"/>
      <color theme="1"/>
      <name val="Roboto"/>
    </font>
    <font>
      <sz val="10"/>
      <color theme="1"/>
      <name val="Calibri"/>
      <family val="2"/>
      <scheme val="minor"/>
    </font>
    <font>
      <b/>
      <sz val="10"/>
      <color rgb="FFFF0000"/>
      <name val="Roboto"/>
    </font>
    <font>
      <b/>
      <u/>
      <sz val="10"/>
      <color rgb="FFFF0000"/>
      <name val="Roboto"/>
    </font>
    <font>
      <b/>
      <i/>
      <sz val="10"/>
      <color rgb="FFFF0000"/>
      <name val="Roboto"/>
    </font>
    <font>
      <b/>
      <i/>
      <sz val="9"/>
      <color rgb="FFFF0000"/>
      <name val="Roboto"/>
    </font>
    <font>
      <b/>
      <sz val="10"/>
      <name val="Roboto"/>
    </font>
    <font>
      <b/>
      <sz val="11"/>
      <color rgb="FF000000"/>
      <name val="Calibri"/>
      <family val="2"/>
      <scheme val="minor"/>
    </font>
    <font>
      <b/>
      <u/>
      <sz val="11"/>
      <color rgb="FF000000"/>
      <name val="Calibri"/>
      <family val="2"/>
      <scheme val="minor"/>
    </font>
    <font>
      <b/>
      <i/>
      <sz val="12"/>
      <color rgb="FFFF0000"/>
      <name val="Calibri"/>
      <family val="2"/>
      <scheme val="minor"/>
    </font>
    <font>
      <b/>
      <sz val="16"/>
      <color theme="1"/>
      <name val="Calibri"/>
      <family val="2"/>
      <scheme val="minor"/>
    </font>
    <font>
      <sz val="11"/>
      <color theme="1"/>
      <name val="Roboto"/>
    </font>
    <font>
      <i/>
      <sz val="12"/>
      <color rgb="FFFF0000"/>
      <name val="Calibri"/>
      <family val="2"/>
      <scheme val="minor"/>
    </font>
    <font>
      <b/>
      <i/>
      <u/>
      <sz val="12"/>
      <color rgb="FFFF0000"/>
      <name val="Calibri"/>
      <family val="2"/>
      <scheme val="minor"/>
    </font>
    <font>
      <i/>
      <sz val="11"/>
      <color theme="1"/>
      <name val="Roboto"/>
    </font>
    <font>
      <i/>
      <sz val="11"/>
      <name val="Roboto"/>
    </font>
    <font>
      <b/>
      <sz val="11"/>
      <name val="Roboto"/>
    </font>
    <font>
      <b/>
      <i/>
      <sz val="11"/>
      <color theme="1"/>
      <name val="Roboto"/>
    </font>
    <font>
      <b/>
      <sz val="11"/>
      <color rgb="FFFF0000"/>
      <name val="Roboto"/>
    </font>
    <font>
      <i/>
      <sz val="11"/>
      <color rgb="FFFF0000"/>
      <name val="Roboto"/>
    </font>
    <font>
      <b/>
      <i/>
      <sz val="11"/>
      <color rgb="FFFF0000"/>
      <name val="Roboto"/>
    </font>
    <font>
      <b/>
      <i/>
      <u/>
      <sz val="11"/>
      <color rgb="FFFF0000"/>
      <name val="Roboto"/>
    </font>
    <font>
      <b/>
      <i/>
      <sz val="10"/>
      <name val="Roboto"/>
    </font>
    <font>
      <b/>
      <u/>
      <sz val="12"/>
      <color theme="1"/>
      <name val="Calibri"/>
      <family val="2"/>
      <scheme val="minor"/>
    </font>
    <font>
      <b/>
      <u/>
      <sz val="14"/>
      <color theme="1"/>
      <name val="Calibri"/>
      <family val="2"/>
      <scheme val="minor"/>
    </font>
    <font>
      <b/>
      <sz val="9"/>
      <color rgb="FFFF0000"/>
      <name val="Roboto"/>
    </font>
    <font>
      <b/>
      <sz val="12"/>
      <color rgb="FFFF0000"/>
      <name val="Roboto"/>
    </font>
    <font>
      <u/>
      <sz val="10"/>
      <color theme="10"/>
      <name val="Abadi"/>
      <family val="2"/>
    </font>
  </fonts>
  <fills count="21">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rgb="FF000000"/>
      </patternFill>
    </fill>
    <fill>
      <patternFill patternType="solid">
        <fgColor rgb="FFDDEBF7"/>
        <bgColor indexed="64"/>
      </patternFill>
    </fill>
    <fill>
      <patternFill patternType="solid">
        <fgColor theme="5" tint="0.59999389629810485"/>
        <bgColor indexed="64"/>
      </patternFill>
    </fill>
    <fill>
      <patternFill patternType="solid">
        <fgColor theme="6"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rgb="FF1B1B1B"/>
      </right>
      <top style="thin">
        <color rgb="FF1B1B1B"/>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246">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2" xfId="0" applyBorder="1"/>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0" fontId="14" fillId="7" borderId="1" xfId="0" applyFont="1" applyFill="1" applyBorder="1" applyProtection="1">
      <protection locked="0"/>
    </xf>
    <xf numFmtId="0" fontId="14" fillId="7" borderId="12" xfId="0" applyFont="1" applyFill="1" applyBorder="1" applyProtection="1">
      <protection locked="0"/>
    </xf>
    <xf numFmtId="0" fontId="4" fillId="4" borderId="19" xfId="0" applyFont="1" applyFill="1" applyBorder="1"/>
    <xf numFmtId="0" fontId="4" fillId="4" borderId="20" xfId="0" applyFont="1" applyFill="1" applyBorder="1"/>
    <xf numFmtId="0" fontId="16" fillId="0" borderId="0" xfId="2" quotePrefix="1" applyFont="1"/>
    <xf numFmtId="0" fontId="5" fillId="0" borderId="0" xfId="0" applyFont="1" applyAlignment="1">
      <alignment horizontal="left" wrapText="1"/>
    </xf>
    <xf numFmtId="0" fontId="16" fillId="0" borderId="0" xfId="2" applyFont="1" applyAlignment="1">
      <alignment horizontal="left"/>
    </xf>
    <xf numFmtId="0" fontId="13" fillId="0" borderId="0" xfId="0" applyFont="1" applyAlignment="1">
      <alignment horizontal="left" vertical="top" wrapText="1"/>
    </xf>
    <xf numFmtId="0" fontId="2" fillId="6" borderId="19" xfId="0" applyFont="1" applyFill="1" applyBorder="1" applyAlignment="1">
      <alignment vertical="center" wrapText="1"/>
    </xf>
    <xf numFmtId="0" fontId="18" fillId="6" borderId="16" xfId="0" applyFont="1" applyFill="1" applyBorder="1" applyAlignment="1">
      <alignment vertical="center" wrapText="1"/>
    </xf>
    <xf numFmtId="0" fontId="18" fillId="6" borderId="13" xfId="0" applyFont="1" applyFill="1" applyBorder="1" applyAlignment="1">
      <alignment vertical="center" wrapText="1"/>
    </xf>
    <xf numFmtId="0" fontId="18" fillId="6" borderId="1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7" fillId="0" borderId="0" xfId="2" applyAlignment="1">
      <alignment wrapText="1"/>
    </xf>
    <xf numFmtId="0" fontId="13" fillId="0" borderId="0" xfId="0" applyFont="1" applyAlignment="1">
      <alignment vertical="top" wrapText="1"/>
    </xf>
    <xf numFmtId="0" fontId="20" fillId="0" borderId="0" xfId="0" applyFont="1" applyAlignment="1">
      <alignment vertical="top"/>
    </xf>
    <xf numFmtId="8" fontId="3" fillId="5" borderId="1" xfId="0" applyNumberFormat="1" applyFont="1" applyFill="1" applyBorder="1" applyAlignment="1" applyProtection="1">
      <alignment vertical="center" wrapText="1"/>
      <protection locked="0"/>
    </xf>
    <xf numFmtId="0" fontId="21" fillId="0" borderId="21" xfId="0" applyFont="1" applyBorder="1"/>
    <xf numFmtId="0" fontId="10" fillId="0" borderId="0" xfId="0" applyFont="1" applyAlignment="1">
      <alignment vertical="center" wrapText="1"/>
    </xf>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15" fillId="10" borderId="1" xfId="2" applyFont="1" applyFill="1" applyBorder="1" applyAlignment="1">
      <alignment vertical="top" wrapText="1"/>
    </xf>
    <xf numFmtId="8" fontId="24" fillId="11" borderId="0" xfId="0" applyNumberFormat="1" applyFont="1" applyFill="1" applyAlignment="1">
      <alignment vertical="center" wrapText="1"/>
    </xf>
    <xf numFmtId="0" fontId="20" fillId="11" borderId="0" xfId="0" applyFont="1" applyFill="1"/>
    <xf numFmtId="0" fontId="25" fillId="11" borderId="0" xfId="0" applyFont="1" applyFill="1" applyAlignment="1">
      <alignment horizontal="right" vertical="center"/>
    </xf>
    <xf numFmtId="166" fontId="3" fillId="7" borderId="1" xfId="0" applyNumberFormat="1" applyFont="1" applyFill="1" applyBorder="1" applyAlignment="1" applyProtection="1">
      <alignment vertical="center" wrapText="1"/>
      <protection locked="0"/>
    </xf>
    <xf numFmtId="43" fontId="3" fillId="7" borderId="1" xfId="3" applyFont="1" applyFill="1" applyBorder="1" applyAlignment="1" applyProtection="1">
      <alignment vertical="center" wrapText="1"/>
      <protection locked="0"/>
    </xf>
    <xf numFmtId="40" fontId="17" fillId="8" borderId="14" xfId="0" applyNumberFormat="1" applyFont="1" applyFill="1" applyBorder="1" applyAlignment="1">
      <alignment horizontal="right" vertical="center" wrapText="1"/>
    </xf>
    <xf numFmtId="40" fontId="17" fillId="8" borderId="15" xfId="0" applyNumberFormat="1" applyFont="1" applyFill="1" applyBorder="1" applyAlignment="1">
      <alignment horizontal="right" vertical="center" wrapText="1"/>
    </xf>
    <xf numFmtId="0" fontId="18" fillId="6" borderId="13" xfId="0" applyFont="1" applyFill="1" applyBorder="1" applyAlignment="1">
      <alignment horizontal="right" vertical="center" wrapText="1"/>
    </xf>
    <xf numFmtId="40" fontId="17" fillId="8" borderId="28" xfId="0" applyNumberFormat="1" applyFont="1" applyFill="1" applyBorder="1" applyAlignment="1">
      <alignment horizontal="right" vertical="center" wrapText="1"/>
    </xf>
    <xf numFmtId="0" fontId="18" fillId="6" borderId="16" xfId="0" applyFont="1" applyFill="1" applyBorder="1" applyAlignment="1">
      <alignment horizontal="center" vertical="center" wrapText="1"/>
    </xf>
    <xf numFmtId="0" fontId="4" fillId="4" borderId="24" xfId="0" applyFont="1" applyFill="1" applyBorder="1"/>
    <xf numFmtId="0" fontId="18" fillId="6" borderId="3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4" xfId="0" applyFont="1" applyFill="1" applyBorder="1" applyAlignment="1">
      <alignment horizontal="center" vertical="center" wrapText="1"/>
    </xf>
    <xf numFmtId="1" fontId="3" fillId="7" borderId="19" xfId="0" applyNumberFormat="1" applyFont="1" applyFill="1" applyBorder="1" applyAlignment="1" applyProtection="1">
      <alignment vertical="center" wrapText="1"/>
      <protection locked="0"/>
    </xf>
    <xf numFmtId="8" fontId="3" fillId="5" borderId="18" xfId="0" applyNumberFormat="1" applyFont="1" applyFill="1" applyBorder="1" applyAlignment="1">
      <alignment vertical="center" wrapText="1"/>
    </xf>
    <xf numFmtId="1" fontId="3" fillId="7" borderId="37" xfId="0" applyNumberFormat="1" applyFont="1" applyFill="1" applyBorder="1" applyAlignment="1" applyProtection="1">
      <alignment vertical="center" wrapText="1"/>
      <protection locked="0"/>
    </xf>
    <xf numFmtId="1" fontId="3" fillId="7" borderId="38" xfId="0" applyNumberFormat="1" applyFont="1" applyFill="1" applyBorder="1" applyAlignment="1" applyProtection="1">
      <alignment vertical="center" wrapText="1"/>
      <protection locked="0"/>
    </xf>
    <xf numFmtId="1" fontId="3" fillId="7" borderId="27" xfId="0" applyNumberFormat="1" applyFont="1" applyFill="1" applyBorder="1" applyAlignment="1" applyProtection="1">
      <alignment vertical="center" wrapText="1"/>
      <protection locked="0"/>
    </xf>
    <xf numFmtId="1" fontId="3" fillId="7" borderId="35" xfId="0" applyNumberFormat="1" applyFont="1" applyFill="1" applyBorder="1" applyAlignment="1" applyProtection="1">
      <alignment vertical="center" wrapText="1"/>
      <protection locked="0"/>
    </xf>
    <xf numFmtId="1" fontId="3" fillId="7" borderId="36" xfId="0" applyNumberFormat="1" applyFont="1" applyFill="1" applyBorder="1" applyAlignment="1" applyProtection="1">
      <alignment vertical="center" wrapText="1"/>
      <protection locked="0"/>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wrapText="1"/>
    </xf>
    <xf numFmtId="0" fontId="5" fillId="0" borderId="37" xfId="0" applyFont="1" applyBorder="1" applyAlignment="1">
      <alignment horizontal="right" vertical="center"/>
    </xf>
    <xf numFmtId="0" fontId="27" fillId="13" borderId="37" xfId="0" applyFont="1" applyFill="1" applyBorder="1" applyAlignment="1">
      <alignment horizontal="center" vertical="center" wrapText="1"/>
    </xf>
    <xf numFmtId="0" fontId="27" fillId="13" borderId="1" xfId="0" applyFont="1" applyFill="1" applyBorder="1" applyAlignment="1">
      <alignment horizontal="center" vertical="center" wrapText="1"/>
    </xf>
    <xf numFmtId="167" fontId="38" fillId="0" borderId="37" xfId="0" applyNumberFormat="1" applyFont="1" applyBorder="1" applyAlignment="1" applyProtection="1">
      <alignment horizontal="center" vertical="center"/>
      <protection locked="0"/>
    </xf>
    <xf numFmtId="168" fontId="38" fillId="0" borderId="1" xfId="0" applyNumberFormat="1" applyFont="1" applyBorder="1" applyAlignment="1" applyProtection="1">
      <alignment horizontal="center" vertical="center"/>
      <protection locked="0"/>
    </xf>
    <xf numFmtId="168" fontId="38" fillId="16" borderId="1" xfId="0" applyNumberFormat="1" applyFont="1" applyFill="1" applyBorder="1" applyAlignment="1" applyProtection="1">
      <alignment horizontal="center" vertical="center"/>
      <protection locked="0"/>
    </xf>
    <xf numFmtId="169" fontId="38" fillId="0" borderId="1" xfId="0" applyNumberFormat="1" applyFont="1" applyBorder="1" applyAlignment="1" applyProtection="1">
      <alignment horizontal="center" vertical="center"/>
      <protection locked="0"/>
    </xf>
    <xf numFmtId="167" fontId="38" fillId="0" borderId="1" xfId="0" applyNumberFormat="1" applyFont="1" applyBorder="1" applyAlignment="1" applyProtection="1">
      <alignment horizontal="center" vertical="center"/>
      <protection locked="0"/>
    </xf>
    <xf numFmtId="8" fontId="26" fillId="17" borderId="37" xfId="0" applyNumberFormat="1" applyFont="1" applyFill="1" applyBorder="1" applyAlignment="1" applyProtection="1">
      <alignment vertical="center" wrapText="1"/>
      <protection locked="0"/>
    </xf>
    <xf numFmtId="168" fontId="38" fillId="18" borderId="1" xfId="0" applyNumberFormat="1" applyFont="1" applyFill="1" applyBorder="1" applyAlignment="1" applyProtection="1">
      <alignment horizontal="center" vertical="center"/>
      <protection locked="0"/>
    </xf>
    <xf numFmtId="167" fontId="38" fillId="0" borderId="27" xfId="0" applyNumberFormat="1" applyFont="1" applyBorder="1" applyAlignment="1" applyProtection="1">
      <alignment horizontal="center" vertical="center"/>
      <protection locked="0"/>
    </xf>
    <xf numFmtId="168" fontId="38" fillId="0" borderId="35" xfId="0" applyNumberFormat="1" applyFont="1" applyBorder="1" applyAlignment="1" applyProtection="1">
      <alignment horizontal="center" vertical="center"/>
      <protection locked="0"/>
    </xf>
    <xf numFmtId="168" fontId="38" fillId="16" borderId="35" xfId="0" applyNumberFormat="1" applyFont="1" applyFill="1" applyBorder="1" applyAlignment="1" applyProtection="1">
      <alignment horizontal="center" vertical="center"/>
      <protection locked="0"/>
    </xf>
    <xf numFmtId="169" fontId="38" fillId="0" borderId="35" xfId="0" applyNumberFormat="1" applyFont="1" applyBorder="1" applyAlignment="1" applyProtection="1">
      <alignment horizontal="center" vertical="center"/>
      <protection locked="0"/>
    </xf>
    <xf numFmtId="167" fontId="38" fillId="0" borderId="35" xfId="0" applyNumberFormat="1" applyFont="1" applyBorder="1" applyAlignment="1" applyProtection="1">
      <alignment horizontal="center" vertical="center"/>
      <protection locked="0"/>
    </xf>
    <xf numFmtId="0" fontId="4" fillId="0" borderId="56" xfId="0" applyFont="1" applyBorder="1" applyAlignment="1">
      <alignment horizontal="center"/>
    </xf>
    <xf numFmtId="165" fontId="4" fillId="0" borderId="47" xfId="0" applyNumberFormat="1" applyFont="1" applyBorder="1"/>
    <xf numFmtId="0" fontId="40" fillId="0" borderId="0" xfId="0" applyFont="1"/>
    <xf numFmtId="0" fontId="34" fillId="0" borderId="53" xfId="0" applyFont="1" applyBorder="1" applyAlignment="1">
      <alignment horizontal="right"/>
    </xf>
    <xf numFmtId="44" fontId="39" fillId="0" borderId="48" xfId="0" applyNumberFormat="1" applyFont="1" applyBorder="1"/>
    <xf numFmtId="0" fontId="41" fillId="0" borderId="0" xfId="0" applyFont="1"/>
    <xf numFmtId="43" fontId="44" fillId="19" borderId="57" xfId="3" applyFont="1" applyFill="1" applyBorder="1"/>
    <xf numFmtId="43" fontId="26" fillId="17" borderId="1" xfId="3" applyFont="1" applyFill="1" applyBorder="1" applyAlignment="1" applyProtection="1">
      <alignment horizontal="right" vertical="center" wrapText="1"/>
      <protection locked="0"/>
    </xf>
    <xf numFmtId="43" fontId="38" fillId="0" borderId="38" xfId="3" applyFont="1" applyBorder="1" applyAlignment="1" applyProtection="1">
      <alignment horizontal="right" vertical="center"/>
      <protection locked="0"/>
    </xf>
    <xf numFmtId="43" fontId="38" fillId="0" borderId="36" xfId="3" applyFont="1" applyBorder="1" applyAlignment="1" applyProtection="1">
      <alignment horizontal="right" vertical="center"/>
      <protection locked="0"/>
    </xf>
    <xf numFmtId="0" fontId="22" fillId="18" borderId="37" xfId="0" applyFont="1" applyFill="1" applyBorder="1" applyAlignment="1">
      <alignment horizontal="center"/>
    </xf>
    <xf numFmtId="0" fontId="22" fillId="18" borderId="1" xfId="0" applyFont="1" applyFill="1" applyBorder="1" applyAlignment="1">
      <alignment horizontal="center"/>
    </xf>
    <xf numFmtId="0" fontId="22" fillId="18" borderId="38" xfId="0" applyFont="1" applyFill="1" applyBorder="1" applyAlignment="1">
      <alignment horizontal="right"/>
    </xf>
    <xf numFmtId="8" fontId="45" fillId="12" borderId="25" xfId="0" applyNumberFormat="1" applyFont="1" applyFill="1" applyBorder="1" applyAlignment="1">
      <alignment horizontal="right" vertical="center" wrapText="1"/>
    </xf>
    <xf numFmtId="0" fontId="27" fillId="12" borderId="26" xfId="0" applyFont="1" applyFill="1" applyBorder="1" applyAlignment="1">
      <alignment horizontal="right" vertical="center" wrapText="1"/>
    </xf>
    <xf numFmtId="8" fontId="27" fillId="4" borderId="17" xfId="0" applyNumberFormat="1" applyFont="1" applyFill="1" applyBorder="1" applyAlignment="1">
      <alignment horizontal="right" vertical="center" wrapText="1"/>
    </xf>
    <xf numFmtId="8" fontId="27" fillId="4" borderId="19" xfId="0" applyNumberFormat="1" applyFont="1" applyFill="1" applyBorder="1" applyAlignment="1">
      <alignment horizontal="right" vertical="center" wrapText="1"/>
    </xf>
    <xf numFmtId="0" fontId="20" fillId="0" borderId="0" xfId="0" applyFont="1"/>
    <xf numFmtId="0" fontId="14" fillId="6" borderId="1" xfId="0" applyFont="1" applyFill="1" applyBorder="1" applyAlignment="1">
      <alignment vertical="top" wrapText="1"/>
    </xf>
    <xf numFmtId="0" fontId="19" fillId="0" borderId="0" xfId="0" applyFont="1"/>
    <xf numFmtId="0" fontId="19" fillId="0" borderId="1" xfId="0" applyFont="1" applyBorder="1" applyAlignment="1">
      <alignment vertical="top" wrapText="1"/>
    </xf>
    <xf numFmtId="0" fontId="7" fillId="0" borderId="1" xfId="2" applyBorder="1" applyAlignment="1">
      <alignment vertical="top" wrapText="1"/>
    </xf>
    <xf numFmtId="0" fontId="7" fillId="0" borderId="1" xfId="2" applyFill="1" applyBorder="1" applyAlignment="1">
      <alignment vertical="top" wrapText="1"/>
    </xf>
    <xf numFmtId="0" fontId="7" fillId="0" borderId="1" xfId="2" applyBorder="1" applyAlignment="1">
      <alignment wrapText="1"/>
    </xf>
    <xf numFmtId="0" fontId="19" fillId="0" borderId="1" xfId="0" applyFont="1" applyBorder="1" applyAlignment="1">
      <alignment wrapText="1"/>
    </xf>
    <xf numFmtId="0" fontId="46" fillId="0" borderId="1" xfId="0" applyFont="1" applyBorder="1" applyAlignment="1">
      <alignment wrapText="1"/>
    </xf>
    <xf numFmtId="0" fontId="19" fillId="0" borderId="12" xfId="0" applyFont="1" applyBorder="1" applyAlignment="1">
      <alignment wrapText="1"/>
    </xf>
    <xf numFmtId="0" fontId="19" fillId="0" borderId="58" xfId="0" applyFont="1" applyBorder="1" applyAlignment="1">
      <alignment wrapText="1"/>
    </xf>
    <xf numFmtId="0" fontId="19" fillId="0" borderId="13" xfId="0" applyFont="1" applyBorder="1" applyAlignment="1">
      <alignment wrapText="1"/>
    </xf>
    <xf numFmtId="0" fontId="0" fillId="7" borderId="1" xfId="0" applyFill="1" applyBorder="1" applyAlignment="1" applyProtection="1">
      <alignment horizontal="left" vertical="center" wrapText="1"/>
      <protection locked="0"/>
    </xf>
    <xf numFmtId="0" fontId="10" fillId="7" borderId="1" xfId="0" applyFont="1" applyFill="1" applyBorder="1" applyAlignment="1" applyProtection="1">
      <alignment horizontal="left" vertical="center" wrapText="1"/>
      <protection locked="0"/>
    </xf>
    <xf numFmtId="0" fontId="20" fillId="7" borderId="1" xfId="0" applyFont="1" applyFill="1" applyBorder="1" applyAlignment="1" applyProtection="1">
      <alignment horizontal="left" vertical="center" wrapText="1"/>
      <protection locked="0"/>
    </xf>
    <xf numFmtId="0" fontId="0" fillId="7" borderId="35" xfId="0" applyFill="1" applyBorder="1" applyAlignment="1" applyProtection="1">
      <alignment horizontal="left" vertical="center" wrapText="1"/>
      <protection locked="0"/>
    </xf>
    <xf numFmtId="0" fontId="20" fillId="7" borderId="36" xfId="0" applyFont="1" applyFill="1" applyBorder="1" applyAlignment="1" applyProtection="1">
      <alignment horizontal="left" vertical="center"/>
      <protection locked="0"/>
    </xf>
    <xf numFmtId="0" fontId="20" fillId="7" borderId="36" xfId="0" applyFont="1" applyFill="1" applyBorder="1" applyAlignment="1" applyProtection="1">
      <alignment horizontal="left" vertical="center" wrapText="1"/>
      <protection locked="0"/>
    </xf>
    <xf numFmtId="0" fontId="0" fillId="7" borderId="38" xfId="0" applyFill="1" applyBorder="1" applyAlignment="1" applyProtection="1">
      <alignment horizontal="left" vertical="center" wrapText="1"/>
      <protection locked="0"/>
    </xf>
    <xf numFmtId="0" fontId="0" fillId="7" borderId="38" xfId="0" applyFill="1" applyBorder="1" applyAlignment="1" applyProtection="1">
      <alignment horizontal="left" vertical="center"/>
      <protection locked="0"/>
    </xf>
    <xf numFmtId="0" fontId="23" fillId="10" borderId="0" xfId="0" applyFont="1" applyFill="1" applyAlignment="1">
      <alignment horizontal="center" vertical="center"/>
    </xf>
    <xf numFmtId="0" fontId="5" fillId="0" borderId="0" xfId="0" applyFont="1" applyAlignment="1">
      <alignment horizontal="right"/>
    </xf>
    <xf numFmtId="0" fontId="28" fillId="7" borderId="18" xfId="0" applyFont="1" applyFill="1" applyBorder="1" applyAlignment="1" applyProtection="1">
      <alignment vertical="center"/>
      <protection locked="0"/>
    </xf>
    <xf numFmtId="8" fontId="28" fillId="7" borderId="18" xfId="0" applyNumberFormat="1" applyFont="1" applyFill="1" applyBorder="1" applyAlignment="1" applyProtection="1">
      <alignment vertical="center"/>
      <protection locked="0"/>
    </xf>
    <xf numFmtId="0" fontId="4" fillId="14" borderId="37" xfId="0" applyFont="1" applyFill="1" applyBorder="1" applyAlignment="1">
      <alignment horizontal="right" vertical="center"/>
    </xf>
    <xf numFmtId="0" fontId="25" fillId="0" borderId="37" xfId="0" applyFont="1" applyBorder="1" applyAlignment="1">
      <alignment horizontal="right" vertical="center"/>
    </xf>
    <xf numFmtId="0" fontId="24" fillId="0" borderId="27" xfId="0" applyFont="1" applyBorder="1" applyAlignment="1">
      <alignment horizontal="right" vertical="center"/>
    </xf>
    <xf numFmtId="0" fontId="5" fillId="0" borderId="37" xfId="0" applyFont="1" applyBorder="1" applyAlignment="1">
      <alignment horizontal="right" vertical="center" wrapText="1"/>
    </xf>
    <xf numFmtId="0" fontId="20" fillId="7" borderId="38" xfId="0" applyFont="1" applyFill="1" applyBorder="1" applyAlignment="1" applyProtection="1">
      <alignment horizontal="left" vertical="center"/>
      <protection locked="0"/>
    </xf>
    <xf numFmtId="0" fontId="11" fillId="0" borderId="27" xfId="2" applyFont="1" applyBorder="1" applyAlignment="1">
      <alignment horizontal="right" vertical="center"/>
    </xf>
    <xf numFmtId="0" fontId="5" fillId="0" borderId="0" xfId="0" applyFont="1" applyAlignment="1">
      <alignment horizontal="right" vertical="center"/>
    </xf>
    <xf numFmtId="0" fontId="0" fillId="7" borderId="1" xfId="0" applyFill="1" applyBorder="1" applyAlignment="1" applyProtection="1">
      <alignment horizontal="left" vertical="center"/>
      <protection locked="0"/>
    </xf>
    <xf numFmtId="0" fontId="14" fillId="7" borderId="1" xfId="0" applyFont="1" applyFill="1" applyBorder="1" applyAlignment="1" applyProtection="1">
      <alignment horizontal="left" vertical="center" wrapText="1"/>
      <protection locked="0"/>
    </xf>
    <xf numFmtId="14" fontId="14" fillId="7" borderId="1" xfId="0" applyNumberFormat="1" applyFont="1" applyFill="1" applyBorder="1" applyAlignment="1" applyProtection="1">
      <alignment horizontal="left" vertical="center" wrapText="1"/>
      <protection locked="0"/>
    </xf>
    <xf numFmtId="43" fontId="3" fillId="7" borderId="12" xfId="3" applyFont="1" applyFill="1" applyBorder="1" applyAlignment="1" applyProtection="1">
      <alignment vertical="center" wrapText="1"/>
      <protection locked="0"/>
    </xf>
    <xf numFmtId="1" fontId="3" fillId="7" borderId="12" xfId="0" applyNumberFormat="1" applyFont="1" applyFill="1" applyBorder="1" applyAlignment="1" applyProtection="1">
      <alignment vertical="center" wrapText="1"/>
      <protection locked="0"/>
    </xf>
    <xf numFmtId="8" fontId="3" fillId="5" borderId="12" xfId="0" applyNumberFormat="1" applyFont="1" applyFill="1" applyBorder="1" applyAlignment="1" applyProtection="1">
      <alignment vertical="center" wrapText="1"/>
      <protection locked="0"/>
    </xf>
    <xf numFmtId="8" fontId="3" fillId="5" borderId="12" xfId="0" applyNumberFormat="1" applyFont="1" applyFill="1" applyBorder="1" applyAlignment="1">
      <alignment vertical="center" wrapText="1"/>
    </xf>
    <xf numFmtId="8" fontId="27" fillId="4" borderId="22" xfId="0" applyNumberFormat="1" applyFont="1" applyFill="1" applyBorder="1" applyAlignment="1">
      <alignment horizontal="right" vertical="center" wrapText="1"/>
    </xf>
    <xf numFmtId="0" fontId="37" fillId="0" borderId="0" xfId="0" applyFont="1" applyAlignment="1">
      <alignment vertical="center"/>
    </xf>
    <xf numFmtId="0" fontId="51" fillId="0" borderId="0" xfId="0" quotePrefix="1" applyFont="1" applyAlignment="1">
      <alignment horizontal="right" vertical="top"/>
    </xf>
    <xf numFmtId="0" fontId="50" fillId="0" borderId="0" xfId="0" applyFont="1"/>
    <xf numFmtId="0" fontId="50" fillId="19" borderId="51" xfId="0" applyFont="1" applyFill="1" applyBorder="1"/>
    <xf numFmtId="0" fontId="50" fillId="19" borderId="40" xfId="0" applyFont="1" applyFill="1" applyBorder="1"/>
    <xf numFmtId="0" fontId="61" fillId="19" borderId="51" xfId="0" applyFont="1" applyFill="1" applyBorder="1" applyAlignment="1">
      <alignment horizontal="right"/>
    </xf>
    <xf numFmtId="0" fontId="5" fillId="0" borderId="0" xfId="0" applyFont="1" applyAlignment="1">
      <alignment horizontal="right" wrapText="1"/>
    </xf>
    <xf numFmtId="0" fontId="53" fillId="0" borderId="53" xfId="0" applyFont="1" applyBorder="1" applyAlignment="1">
      <alignment vertical="center" wrapText="1"/>
    </xf>
    <xf numFmtId="0" fontId="22" fillId="0" borderId="49" xfId="0" applyFont="1" applyBorder="1" applyAlignment="1">
      <alignment horizontal="right" vertical="center"/>
    </xf>
    <xf numFmtId="0" fontId="66" fillId="9" borderId="1" xfId="2" applyFont="1" applyFill="1" applyBorder="1" applyAlignment="1">
      <alignment vertical="top" wrapText="1"/>
    </xf>
    <xf numFmtId="0" fontId="3" fillId="17" borderId="19" xfId="0" applyFont="1" applyFill="1" applyBorder="1" applyAlignment="1" applyProtection="1">
      <alignment horizontal="left" vertical="center" wrapText="1"/>
      <protection locked="0"/>
    </xf>
    <xf numFmtId="0" fontId="3" fillId="17" borderId="20" xfId="0" applyFont="1" applyFill="1" applyBorder="1" applyAlignment="1" applyProtection="1">
      <alignment horizontal="left" vertical="center" wrapText="1"/>
      <protection locked="0"/>
    </xf>
    <xf numFmtId="0" fontId="3" fillId="17" borderId="55" xfId="0" applyFont="1" applyFill="1" applyBorder="1" applyAlignment="1" applyProtection="1">
      <alignment horizontal="left" vertical="center" wrapText="1"/>
      <protection locked="0"/>
    </xf>
    <xf numFmtId="0" fontId="41" fillId="20" borderId="29" xfId="0" applyFont="1" applyFill="1" applyBorder="1" applyAlignment="1">
      <alignment horizontal="center" vertical="center" wrapText="1"/>
    </xf>
    <xf numFmtId="0" fontId="22" fillId="20" borderId="30" xfId="0" applyFont="1" applyFill="1" applyBorder="1" applyAlignment="1">
      <alignment horizontal="center" vertical="center" wrapText="1"/>
    </xf>
    <xf numFmtId="0" fontId="22" fillId="20" borderId="31" xfId="0" applyFont="1" applyFill="1" applyBorder="1" applyAlignment="1">
      <alignment horizontal="center" vertical="center" wrapText="1"/>
    </xf>
    <xf numFmtId="0" fontId="33" fillId="11" borderId="54" xfId="0" applyFont="1" applyFill="1" applyBorder="1" applyAlignment="1">
      <alignment horizontal="center"/>
    </xf>
    <xf numFmtId="0" fontId="33" fillId="11" borderId="0" xfId="0" applyFont="1" applyFill="1" applyAlignment="1">
      <alignment horizontal="center"/>
    </xf>
    <xf numFmtId="0" fontId="33" fillId="11" borderId="50" xfId="0" applyFont="1" applyFill="1" applyBorder="1" applyAlignment="1">
      <alignment horizontal="center"/>
    </xf>
    <xf numFmtId="0" fontId="14" fillId="0" borderId="59"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39" xfId="0" applyFont="1" applyBorder="1" applyAlignment="1" applyProtection="1">
      <alignment horizontal="left" vertical="top" wrapText="1"/>
      <protection locked="0"/>
    </xf>
    <xf numFmtId="0" fontId="14" fillId="0" borderId="5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50" xfId="0" applyFont="1" applyBorder="1" applyAlignment="1" applyProtection="1">
      <alignment horizontal="left" vertical="top" wrapText="1"/>
      <protection locked="0"/>
    </xf>
    <xf numFmtId="0" fontId="14" fillId="0" borderId="56" xfId="0" applyFont="1" applyBorder="1" applyAlignment="1" applyProtection="1">
      <alignment horizontal="left" vertical="top" wrapText="1"/>
      <protection locked="0"/>
    </xf>
    <xf numFmtId="0" fontId="14" fillId="0" borderId="46" xfId="0" applyFont="1" applyBorder="1" applyAlignment="1" applyProtection="1">
      <alignment horizontal="left" vertical="top" wrapText="1"/>
      <protection locked="0"/>
    </xf>
    <xf numFmtId="0" fontId="14" fillId="0" borderId="47" xfId="0" applyFont="1" applyBorder="1" applyAlignment="1" applyProtection="1">
      <alignment horizontal="left" vertical="top" wrapText="1"/>
      <protection locked="0"/>
    </xf>
    <xf numFmtId="0" fontId="22" fillId="18" borderId="40" xfId="0" applyFont="1" applyFill="1" applyBorder="1" applyAlignment="1">
      <alignment horizontal="center"/>
    </xf>
    <xf numFmtId="0" fontId="22" fillId="18" borderId="41" xfId="0" applyFont="1" applyFill="1" applyBorder="1" applyAlignment="1">
      <alignment horizontal="center"/>
    </xf>
    <xf numFmtId="0" fontId="50" fillId="7" borderId="54" xfId="0" applyFont="1" applyFill="1" applyBorder="1" applyAlignment="1" applyProtection="1">
      <alignment horizontal="left" vertical="top" wrapText="1"/>
      <protection locked="0"/>
    </xf>
    <xf numFmtId="0" fontId="50" fillId="7" borderId="0" xfId="0" applyFont="1" applyFill="1" applyAlignment="1" applyProtection="1">
      <alignment horizontal="left" vertical="top" wrapText="1"/>
      <protection locked="0"/>
    </xf>
    <xf numFmtId="0" fontId="50" fillId="7" borderId="50" xfId="0" applyFont="1" applyFill="1" applyBorder="1" applyAlignment="1" applyProtection="1">
      <alignment horizontal="left" vertical="top" wrapText="1"/>
      <protection locked="0"/>
    </xf>
    <xf numFmtId="0" fontId="50" fillId="7" borderId="56" xfId="0" applyFont="1" applyFill="1" applyBorder="1" applyAlignment="1" applyProtection="1">
      <alignment horizontal="left" vertical="top" wrapText="1"/>
      <protection locked="0"/>
    </xf>
    <xf numFmtId="0" fontId="50" fillId="7" borderId="46" xfId="0" applyFont="1" applyFill="1" applyBorder="1" applyAlignment="1" applyProtection="1">
      <alignment horizontal="left" vertical="top" wrapText="1"/>
      <protection locked="0"/>
    </xf>
    <xf numFmtId="0" fontId="50" fillId="7" borderId="47" xfId="0" applyFont="1" applyFill="1" applyBorder="1" applyAlignment="1" applyProtection="1">
      <alignment horizontal="left" vertical="top" wrapText="1"/>
      <protection locked="0"/>
    </xf>
    <xf numFmtId="0" fontId="22" fillId="0" borderId="5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52" xfId="0" applyFont="1" applyBorder="1" applyAlignment="1">
      <alignment horizontal="center" vertical="center" wrapText="1"/>
    </xf>
    <xf numFmtId="0" fontId="35" fillId="18" borderId="29" xfId="0" applyFont="1" applyFill="1" applyBorder="1" applyAlignment="1">
      <alignment horizontal="center" vertical="center"/>
    </xf>
    <xf numFmtId="0" fontId="35" fillId="18" borderId="30" xfId="0" applyFont="1" applyFill="1" applyBorder="1" applyAlignment="1">
      <alignment horizontal="center" vertical="center"/>
    </xf>
    <xf numFmtId="0" fontId="35" fillId="18" borderId="31" xfId="0" applyFont="1" applyFill="1" applyBorder="1" applyAlignment="1">
      <alignment horizontal="center" vertical="center"/>
    </xf>
    <xf numFmtId="0" fontId="18" fillId="13" borderId="19" xfId="0" applyFont="1" applyFill="1" applyBorder="1" applyAlignment="1">
      <alignment horizontal="left" vertical="center" wrapText="1"/>
    </xf>
    <xf numFmtId="0" fontId="18" fillId="13" borderId="20" xfId="0" applyFont="1" applyFill="1" applyBorder="1" applyAlignment="1">
      <alignment horizontal="left" vertical="center" wrapText="1"/>
    </xf>
    <xf numFmtId="0" fontId="18" fillId="13" borderId="55" xfId="0" applyFont="1" applyFill="1" applyBorder="1" applyAlignment="1">
      <alignment horizontal="left" vertical="center" wrapText="1"/>
    </xf>
    <xf numFmtId="0" fontId="33" fillId="11" borderId="53" xfId="0" applyFont="1" applyFill="1" applyBorder="1" applyAlignment="1">
      <alignment horizontal="center"/>
    </xf>
    <xf numFmtId="0" fontId="33" fillId="11" borderId="49" xfId="0" applyFont="1" applyFill="1" applyBorder="1" applyAlignment="1">
      <alignment horizontal="center"/>
    </xf>
    <xf numFmtId="0" fontId="33" fillId="11" borderId="48" xfId="0" applyFont="1" applyFill="1" applyBorder="1" applyAlignment="1">
      <alignment horizontal="center"/>
    </xf>
    <xf numFmtId="0" fontId="54" fillId="15" borderId="0" xfId="0" applyFont="1" applyFill="1" applyAlignment="1" applyProtection="1">
      <alignment horizontal="center"/>
      <protection locked="0"/>
    </xf>
    <xf numFmtId="0" fontId="54" fillId="15" borderId="50" xfId="0" applyFont="1" applyFill="1" applyBorder="1" applyAlignment="1" applyProtection="1">
      <alignment horizontal="center"/>
      <protection locked="0"/>
    </xf>
    <xf numFmtId="0" fontId="55" fillId="0" borderId="54" xfId="0" applyFont="1" applyBorder="1" applyAlignment="1">
      <alignment horizontal="right"/>
    </xf>
    <xf numFmtId="0" fontId="55" fillId="0" borderId="0" xfId="0" applyFont="1" applyAlignment="1">
      <alignment horizontal="right"/>
    </xf>
    <xf numFmtId="0" fontId="53" fillId="0" borderId="54" xfId="0" applyFont="1" applyBorder="1" applyAlignment="1">
      <alignment horizontal="center" vertical="center" wrapText="1"/>
    </xf>
    <xf numFmtId="0" fontId="53" fillId="0" borderId="0" xfId="0" applyFont="1" applyAlignment="1">
      <alignment horizontal="center" vertical="center" wrapText="1"/>
    </xf>
    <xf numFmtId="0" fontId="53" fillId="0" borderId="50" xfId="0" applyFont="1" applyBorder="1" applyAlignment="1">
      <alignment horizontal="center" vertical="center" wrapText="1"/>
    </xf>
    <xf numFmtId="0" fontId="14" fillId="7" borderId="49" xfId="0" applyFont="1" applyFill="1" applyBorder="1" applyAlignment="1" applyProtection="1">
      <alignment horizontal="left" vertical="top" wrapText="1"/>
      <protection locked="0"/>
    </xf>
    <xf numFmtId="0" fontId="14" fillId="7" borderId="48" xfId="0" applyFont="1" applyFill="1" applyBorder="1" applyAlignment="1" applyProtection="1">
      <alignment horizontal="left" vertical="top" wrapText="1"/>
      <protection locked="0"/>
    </xf>
    <xf numFmtId="0" fontId="14" fillId="7" borderId="46" xfId="0" applyFont="1" applyFill="1" applyBorder="1" applyAlignment="1" applyProtection="1">
      <alignment horizontal="left" vertical="top" wrapText="1"/>
      <protection locked="0"/>
    </xf>
    <xf numFmtId="0" fontId="14" fillId="7" borderId="47" xfId="0" applyFont="1" applyFill="1" applyBorder="1" applyAlignment="1" applyProtection="1">
      <alignment horizontal="left" vertical="top" wrapText="1"/>
      <protection locked="0"/>
    </xf>
    <xf numFmtId="0" fontId="10" fillId="0" borderId="56" xfId="0" applyFont="1" applyBorder="1" applyAlignment="1">
      <alignment horizontal="right" wrapText="1"/>
    </xf>
    <xf numFmtId="0" fontId="10" fillId="0" borderId="46" xfId="0" applyFont="1" applyBorder="1" applyAlignment="1">
      <alignment horizontal="right" wrapText="1"/>
    </xf>
    <xf numFmtId="0" fontId="29" fillId="13" borderId="0" xfId="0" applyFont="1" applyFill="1" applyAlignment="1">
      <alignment horizontal="center"/>
    </xf>
    <xf numFmtId="0" fontId="6" fillId="5" borderId="51"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1" xfId="0" applyFont="1" applyFill="1" applyBorder="1" applyAlignment="1">
      <alignment horizontal="center" vertical="center"/>
    </xf>
    <xf numFmtId="0" fontId="27" fillId="6" borderId="29"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27" fillId="6" borderId="31" xfId="0" applyFont="1" applyFill="1" applyBorder="1" applyAlignment="1">
      <alignment horizontal="center" vertical="center" wrapText="1"/>
    </xf>
    <xf numFmtId="0" fontId="21" fillId="0" borderId="21" xfId="0" applyFont="1" applyBorder="1" applyAlignment="1">
      <alignment horizontal="left"/>
    </xf>
    <xf numFmtId="0" fontId="10" fillId="9" borderId="21" xfId="0" applyFont="1" applyFill="1" applyBorder="1" applyAlignment="1">
      <alignment horizontal="center" vertical="center"/>
    </xf>
    <xf numFmtId="0" fontId="4" fillId="4" borderId="20" xfId="0" applyFont="1" applyFill="1" applyBorder="1" applyAlignment="1">
      <alignment horizontal="center"/>
    </xf>
    <xf numFmtId="0" fontId="4" fillId="4" borderId="24" xfId="0" applyFont="1" applyFill="1" applyBorder="1" applyAlignment="1">
      <alignment horizontal="center"/>
    </xf>
    <xf numFmtId="0" fontId="4" fillId="0" borderId="24" xfId="0" applyFont="1" applyBorder="1" applyAlignment="1">
      <alignment horizontal="center" vertical="center"/>
    </xf>
    <xf numFmtId="0" fontId="4" fillId="0" borderId="39" xfId="0" applyFont="1" applyBorder="1" applyAlignment="1">
      <alignment horizontal="center" vertical="center"/>
    </xf>
    <xf numFmtId="0" fontId="23" fillId="14" borderId="0" xfId="0" applyFont="1" applyFill="1" applyAlignment="1">
      <alignment horizontal="center" vertical="center" wrapText="1"/>
    </xf>
    <xf numFmtId="0" fontId="23" fillId="14" borderId="50" xfId="0" applyFont="1" applyFill="1" applyBorder="1" applyAlignment="1">
      <alignment horizontal="center" vertical="center" wrapText="1"/>
    </xf>
    <xf numFmtId="0" fontId="49" fillId="0" borderId="0" xfId="0" applyFont="1" applyAlignment="1">
      <alignment horizontal="left" vertical="center"/>
    </xf>
    <xf numFmtId="0" fontId="48" fillId="0" borderId="0" xfId="0" applyFont="1" applyAlignment="1">
      <alignment horizontal="center" wrapText="1"/>
    </xf>
    <xf numFmtId="0" fontId="48" fillId="0" borderId="50" xfId="0" applyFont="1" applyBorder="1" applyAlignment="1">
      <alignment horizontal="center" wrapText="1"/>
    </xf>
    <xf numFmtId="0" fontId="14" fillId="7" borderId="1" xfId="0" applyFont="1" applyFill="1" applyBorder="1" applyAlignment="1" applyProtection="1">
      <alignment horizontal="left" vertical="top" wrapText="1"/>
      <protection locked="0"/>
    </xf>
    <xf numFmtId="0" fontId="0" fillId="0" borderId="12" xfId="0"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cellXfs>
  <cellStyles count="4">
    <cellStyle name="Comma" xfId="3" builtinId="3"/>
    <cellStyle name="Hyperlink" xfId="2" builtinId="8"/>
    <cellStyle name="Normal" xfId="0" builtinId="0"/>
    <cellStyle name="Percent" xfId="1" builtinId="5"/>
  </cellStyles>
  <dxfs count="60">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rgb="FF1B1B1B"/>
        <name val="Roboto"/>
        <scheme val="none"/>
      </font>
      <numFmt numFmtId="12" formatCode="&quot;$&quot;#,##0.00_);[Red]\(&quot;$&quot;#,##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6" formatCode="#,##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rgb="FF1B1B1B"/>
        <name val="Roboto"/>
        <scheme val="none"/>
      </font>
      <numFmt numFmtId="12" formatCode="&quot;$&quot;#,##0.00_);[Red]\(&quot;$&quot;#,##0.00\)"/>
      <fill>
        <patternFill patternType="solid">
          <fgColor indexed="64"/>
          <bgColor rgb="FFFFF8E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DDEBF7"/>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490362</xdr:colOff>
      <xdr:row>9</xdr:row>
      <xdr:rowOff>48330</xdr:rowOff>
    </xdr:from>
    <xdr:to>
      <xdr:col>23</xdr:col>
      <xdr:colOff>814918</xdr:colOff>
      <xdr:row>9</xdr:row>
      <xdr:rowOff>507999</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7189612" y="3276247"/>
          <a:ext cx="8949973" cy="45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Enter the values into the yellow/tan fields. When available, select from the drop-down options. Enter all values in USD.</a:t>
          </a:r>
          <a:r>
            <a:rPr lang="en-US" sz="1000" b="1" baseline="0"/>
            <a:t>  For more details, refer to the Instructions tab.</a:t>
          </a:r>
          <a:endParaRPr lang="en-US" sz="1000" b="1"/>
        </a:p>
      </xdr:txBody>
    </xdr:sp>
    <xdr:clientData/>
  </xdr:twoCellAnchor>
  <xdr:twoCellAnchor editAs="oneCell">
    <xdr:from>
      <xdr:col>5</xdr:col>
      <xdr:colOff>909814</xdr:colOff>
      <xdr:row>8</xdr:row>
      <xdr:rowOff>21625</xdr:rowOff>
    </xdr:from>
    <xdr:to>
      <xdr:col>8</xdr:col>
      <xdr:colOff>97416</xdr:colOff>
      <xdr:row>9</xdr:row>
      <xdr:rowOff>284334</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3897" y="3016708"/>
          <a:ext cx="2002769" cy="495543"/>
        </a:xfrm>
        <a:prstGeom prst="rect">
          <a:avLst/>
        </a:prstGeom>
      </xdr:spPr>
    </xdr:pic>
    <xdr:clientData/>
  </xdr:twoCellAnchor>
  <xdr:twoCellAnchor editAs="oneCell">
    <xdr:from>
      <xdr:col>5</xdr:col>
      <xdr:colOff>1111249</xdr:colOff>
      <xdr:row>9</xdr:row>
      <xdr:rowOff>235634</xdr:rowOff>
    </xdr:from>
    <xdr:to>
      <xdr:col>8</xdr:col>
      <xdr:colOff>503608</xdr:colOff>
      <xdr:row>9</xdr:row>
      <xdr:rowOff>663221</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995332" y="3463551"/>
          <a:ext cx="2207526" cy="427587"/>
        </a:xfrm>
        <a:prstGeom prst="rect">
          <a:avLst/>
        </a:prstGeom>
      </xdr:spPr>
    </xdr:pic>
    <xdr:clientData/>
  </xdr:twoCellAnchor>
  <xdr:twoCellAnchor editAs="oneCell">
    <xdr:from>
      <xdr:col>5</xdr:col>
      <xdr:colOff>391584</xdr:colOff>
      <xdr:row>9</xdr:row>
      <xdr:rowOff>70548</xdr:rowOff>
    </xdr:from>
    <xdr:to>
      <xdr:col>5</xdr:col>
      <xdr:colOff>1001108</xdr:colOff>
      <xdr:row>9</xdr:row>
      <xdr:rowOff>679370</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275667" y="3298465"/>
          <a:ext cx="609524" cy="608822"/>
        </a:xfrm>
        <a:prstGeom prst="rect">
          <a:avLst/>
        </a:prstGeom>
      </xdr:spPr>
    </xdr:pic>
    <xdr:clientData/>
  </xdr:twoCellAnchor>
  <xdr:twoCellAnchor editAs="oneCell">
    <xdr:from>
      <xdr:col>0</xdr:col>
      <xdr:colOff>211667</xdr:colOff>
      <xdr:row>1</xdr:row>
      <xdr:rowOff>31750</xdr:rowOff>
    </xdr:from>
    <xdr:to>
      <xdr:col>2</xdr:col>
      <xdr:colOff>10584</xdr:colOff>
      <xdr:row>4</xdr:row>
      <xdr:rowOff>91433</xdr:rowOff>
    </xdr:to>
    <xdr:pic>
      <xdr:nvPicPr>
        <xdr:cNvPr id="5" name="Picture 4">
          <a:extLst>
            <a:ext uri="{FF2B5EF4-FFF2-40B4-BE49-F238E27FC236}">
              <a16:creationId xmlns:a16="http://schemas.microsoft.com/office/drawing/2014/main" id="{93DA28A0-A585-CFBF-98C6-D15457432DF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1667" y="275167"/>
          <a:ext cx="1386417" cy="1022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5886451</xdr:colOff>
      <xdr:row>0</xdr:row>
      <xdr:rowOff>133350</xdr:rowOff>
    </xdr:from>
    <xdr:to>
      <xdr:col>1</xdr:col>
      <xdr:colOff>7981951</xdr:colOff>
      <xdr:row>2</xdr:row>
      <xdr:rowOff>193018</xdr:rowOff>
    </xdr:to>
    <xdr:pic>
      <xdr:nvPicPr>
        <xdr:cNvPr id="2" name="Picture 1">
          <a:extLst>
            <a:ext uri="{FF2B5EF4-FFF2-40B4-BE49-F238E27FC236}">
              <a16:creationId xmlns:a16="http://schemas.microsoft.com/office/drawing/2014/main" id="{4B44A231-C03B-4C43-A7EC-308191973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3151" y="133350"/>
          <a:ext cx="2095500" cy="5930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5:X30" totalsRowShown="0" headerRowDxfId="59" dataDxfId="57" headerRowBorderDxfId="58" tableBorderDxfId="56" totalsRowBorderDxfId="55">
  <tableColumns count="23">
    <tableColumn id="13" xr3:uid="{018D380F-D6BB-4E19-834A-51AD7DEF7918}" name="Location" dataDxfId="54"/>
    <tableColumn id="12" xr3:uid="{0CCF96E4-0949-4FD9-88EE-0495CC0B73F0}" name="Rate Type" dataDxfId="53"/>
    <tableColumn id="22" xr3:uid="{8AED8B5F-94CD-420D-978A-7817A5759562}" name="Notes (optional)" dataDxfId="52"/>
    <tableColumn id="18" xr3:uid="{F952657B-F131-49C3-B946-E845CC529F29}" name="D/I" dataDxfId="51">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0">
      <calculatedColumnFormula>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calculatedColumnFormula>
    </tableColumn>
    <tableColumn id="2" xr3:uid="{58808C8B-DDD3-4EA5-B727-4156047646B4}" name="Travel Date" dataDxfId="49"/>
    <tableColumn id="3" xr3:uid="{636CFAB8-333E-459E-AFE1-B9C9058EC0D8}" name="Personal Day?_x000a_Enter a &quot;1&quot;" dataDxfId="48">
      <calculatedColumnFormula>0</calculatedColumnFormula>
    </tableColumn>
    <tableColumn id="5" xr3:uid="{232DD9FC-1F80-415B-AB5D-1E35A192476C}" name="# Provided Breakfasts" dataDxfId="47">
      <calculatedColumnFormula>0</calculatedColumnFormula>
    </tableColumn>
    <tableColumn id="7" xr3:uid="{19F10837-F244-4B7E-B4D2-8A60B3F5768B}" name="# Provided Lunches" dataDxfId="46">
      <calculatedColumnFormula>0</calculatedColumnFormula>
    </tableColumn>
    <tableColumn id="9" xr3:uid="{33BDE186-C93E-460D-BC5B-46918D6344BB}" name="# Provided Dinners" dataDxfId="45">
      <calculatedColumnFormula>0</calculatedColumnFormula>
    </tableColumn>
    <tableColumn id="21" xr3:uid="{B28256F2-93E2-438F-A6B2-171F5D17A8AE}" name="M&amp;IE Total" dataDxfId="44">
      <calculatedColumnFormula>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3" dataCellStyle="Comma"/>
    <tableColumn id="16" xr3:uid="{7FD5D9A2-E553-4CFB-A2F5-D473F42A9BD2}" name="Lodging*" dataDxfId="42" dataCellStyle="Comma"/>
    <tableColumn id="11" xr3:uid="{54F08054-FBBE-47B7-B516-14A3304C486B}" name="Miles*" dataDxfId="41"/>
    <tableColumn id="14" xr3:uid="{15E74E2F-21D9-4D0B-A873-02677E505EBE}" name="Ground Transport*" dataDxfId="40" dataCellStyle="Comma"/>
    <tableColumn id="23" xr3:uid="{214C631E-27DA-4300-B334-D94DD2EDDD09}" name="Car Rental*" dataDxfId="39" dataCellStyle="Comma"/>
    <tableColumn id="20" xr3:uid="{817F2205-CF57-45FD-BFE5-54983262C97E}" name="Business Expense*" dataDxfId="38" dataCellStyle="Comma"/>
    <tableColumn id="19" xr3:uid="{7D54C5E4-2C80-47E2-83C9-55E6F22DBD44}" name="Full Amt" dataDxfId="37">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6">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35">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34">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33">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Trip Expenses" dataDxfId="32">
      <calculatedColumnFormula>IFERROR(SUM(L16:N16,P16:R16,(TblTrvlDetails[[#This Row],[Miles*]]*VLOOKUP("Car Mileage",TblTransport[#All],2,FALSE))),"")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7:D12" totalsRowShown="0" headerRowDxfId="31" dataDxfId="29" headerRowBorderDxfId="30" tableBorderDxfId="28">
  <tableColumns count="3">
    <tableColumn id="1" xr3:uid="{369570FD-1834-4FB8-9234-0E0D6C23D427}" name="Location (Only Enter Lodging Destinations)" dataDxfId="27"/>
    <tableColumn id="2" xr3:uid="{136AC6CE-68BB-484F-A9B8-6C1A0F421606}" name="Domestic Rates (GSA) or choose &quot;Int'l&quot; for int'l, AK, &amp; HI)" dataDxfId="26"/>
    <tableColumn id="4" xr3:uid="{06411064-9ACB-4BD4-9F2A-391D84E26978}" name="Alaska/Hawaii (DoD-Defense Travel) or_x000a_International Rates (State Dept) "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counts_payable@csub.edu%20*" TargetMode="External"/><Relationship Id="rId7" Type="http://schemas.openxmlformats.org/officeDocument/2006/relationships/table" Target="../tables/table2.xml"/><Relationship Id="rId2" Type="http://schemas.openxmlformats.org/officeDocument/2006/relationships/hyperlink" Target="https://www.gsa.gov/"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aoprals.state.gov/web920/per_diem.asp"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L42"/>
  <sheetViews>
    <sheetView tabSelected="1" zoomScale="90" zoomScaleNormal="90" workbookViewId="0">
      <selection activeCell="C7" sqref="C7"/>
    </sheetView>
  </sheetViews>
  <sheetFormatPr defaultRowHeight="15" x14ac:dyDescent="0.25"/>
  <cols>
    <col min="1" max="1" width="3.42578125" customWidth="1"/>
    <col min="2" max="2" width="20.28515625" customWidth="1"/>
    <col min="3" max="3" width="18.42578125" customWidth="1"/>
    <col min="4" max="4" width="19.28515625" customWidth="1"/>
    <col min="5" max="5" width="3.28515625" hidden="1" customWidth="1"/>
    <col min="6" max="6" width="17.42578125" customWidth="1"/>
    <col min="7" max="7" width="13.28515625" customWidth="1"/>
    <col min="8" max="8" width="11.42578125" customWidth="1"/>
    <col min="9" max="9" width="9.85546875" customWidth="1"/>
    <col min="10" max="10" width="9.28515625" customWidth="1"/>
    <col min="11" max="11" width="12.7109375" customWidth="1"/>
    <col min="12" max="12" width="14" customWidth="1"/>
    <col min="13" max="13" width="14.140625" customWidth="1"/>
    <col min="14" max="14" width="11.85546875" customWidth="1"/>
    <col min="15" max="15" width="13.85546875" customWidth="1"/>
    <col min="16" max="16" width="15.140625" customWidth="1"/>
    <col min="17" max="17" width="15.7109375" customWidth="1"/>
    <col min="18" max="18" width="12.85546875" customWidth="1"/>
    <col min="19" max="19" width="7.42578125" hidden="1" customWidth="1"/>
    <col min="20" max="20" width="6.28515625" hidden="1" customWidth="1"/>
    <col min="21" max="21" width="12.5703125" hidden="1" customWidth="1"/>
    <col min="22" max="22" width="9.42578125" hidden="1" customWidth="1"/>
    <col min="23" max="23" width="0" hidden="1" customWidth="1"/>
    <col min="24" max="24" width="12.5703125" customWidth="1"/>
    <col min="25" max="25" width="8.85546875" customWidth="1"/>
    <col min="26" max="26" width="8.140625" customWidth="1"/>
  </cols>
  <sheetData>
    <row r="1" spans="1:38" ht="19.5" customHeight="1" thickBot="1" x14ac:dyDescent="0.3">
      <c r="D1" s="239" t="s">
        <v>62</v>
      </c>
      <c r="E1" s="239"/>
      <c r="F1" s="239"/>
      <c r="G1" s="239"/>
      <c r="H1" s="239"/>
      <c r="I1" s="239"/>
    </row>
    <row r="2" spans="1:38" ht="18" customHeight="1" thickBot="1" x14ac:dyDescent="0.35">
      <c r="C2" s="2"/>
      <c r="D2" s="239"/>
      <c r="E2" s="239"/>
      <c r="F2" s="239"/>
      <c r="G2" s="239"/>
      <c r="H2" s="239"/>
      <c r="I2" s="239"/>
      <c r="K2" s="225" t="s">
        <v>77</v>
      </c>
      <c r="L2" s="226"/>
      <c r="M2" s="226"/>
      <c r="N2" s="226"/>
      <c r="O2" s="226"/>
      <c r="P2" s="226"/>
      <c r="Q2" s="226"/>
      <c r="R2" s="227"/>
      <c r="T2" s="1"/>
      <c r="U2" s="1"/>
      <c r="V2" s="1"/>
      <c r="W2" s="1"/>
      <c r="X2" s="1"/>
    </row>
    <row r="3" spans="1:38" ht="25.5" customHeight="1" x14ac:dyDescent="0.3">
      <c r="C3" s="2"/>
      <c r="D3" s="160" t="s">
        <v>146</v>
      </c>
      <c r="I3" s="237" t="s">
        <v>148</v>
      </c>
      <c r="J3" s="238"/>
      <c r="K3" s="86" t="s">
        <v>78</v>
      </c>
      <c r="L3" s="87" t="s">
        <v>79</v>
      </c>
      <c r="M3" s="87" t="s">
        <v>80</v>
      </c>
      <c r="N3" s="88" t="s">
        <v>56</v>
      </c>
      <c r="O3" s="86" t="s">
        <v>78</v>
      </c>
      <c r="P3" s="87" t="s">
        <v>79</v>
      </c>
      <c r="Q3" s="87" t="s">
        <v>80</v>
      </c>
      <c r="R3" s="88" t="s">
        <v>56</v>
      </c>
      <c r="T3" s="41"/>
      <c r="U3" s="40"/>
      <c r="V3" s="40"/>
      <c r="W3" s="40"/>
      <c r="X3" s="53"/>
    </row>
    <row r="4" spans="1:38" ht="31.5" customHeight="1" x14ac:dyDescent="0.25">
      <c r="C4" s="166" t="s">
        <v>152</v>
      </c>
      <c r="D4" s="242"/>
      <c r="E4" s="242"/>
      <c r="F4" s="242"/>
      <c r="G4" s="151" t="s">
        <v>70</v>
      </c>
      <c r="H4" s="152"/>
      <c r="I4" s="237"/>
      <c r="J4" s="238"/>
      <c r="K4" s="145" t="s">
        <v>81</v>
      </c>
      <c r="L4" s="133"/>
      <c r="M4" s="133"/>
      <c r="N4" s="139"/>
      <c r="O4" s="89" t="s">
        <v>82</v>
      </c>
      <c r="P4" s="133"/>
      <c r="Q4" s="133"/>
      <c r="R4" s="139"/>
      <c r="T4" s="28"/>
      <c r="U4" s="27"/>
      <c r="V4" s="27"/>
      <c r="W4" s="27"/>
      <c r="X4" s="53"/>
    </row>
    <row r="5" spans="1:38" ht="36" customHeight="1" x14ac:dyDescent="0.25">
      <c r="C5" s="142" t="s">
        <v>40</v>
      </c>
      <c r="D5" s="242"/>
      <c r="E5" s="242"/>
      <c r="F5" s="242"/>
      <c r="G5" s="151" t="s">
        <v>50</v>
      </c>
      <c r="H5" s="153"/>
      <c r="I5" s="237"/>
      <c r="J5" s="238"/>
      <c r="K5" s="89" t="s">
        <v>83</v>
      </c>
      <c r="L5" s="133"/>
      <c r="M5" s="133"/>
      <c r="N5" s="139"/>
      <c r="O5" s="89" t="s">
        <v>84</v>
      </c>
      <c r="P5" s="133"/>
      <c r="Q5" s="134"/>
      <c r="R5" s="139"/>
      <c r="T5" s="28"/>
      <c r="U5" s="27"/>
      <c r="V5" s="27"/>
      <c r="W5" s="27"/>
      <c r="X5" s="53"/>
      <c r="Y5" s="27"/>
      <c r="Z5" s="27"/>
      <c r="AA5" s="27"/>
      <c r="AB5" s="27"/>
      <c r="AC5" s="27"/>
      <c r="AD5" s="27"/>
      <c r="AE5" s="27"/>
      <c r="AF5" s="27"/>
      <c r="AG5" s="27"/>
      <c r="AH5" s="27"/>
      <c r="AI5" s="27"/>
      <c r="AJ5" s="27"/>
      <c r="AK5" s="27"/>
      <c r="AL5" s="27"/>
    </row>
    <row r="6" spans="1:38" ht="36" customHeight="1" x14ac:dyDescent="0.25">
      <c r="B6" s="232" t="s">
        <v>60</v>
      </c>
      <c r="C6" s="232"/>
      <c r="D6" s="141" t="s">
        <v>61</v>
      </c>
      <c r="G6" s="151" t="s">
        <v>8</v>
      </c>
      <c r="H6" s="154"/>
      <c r="I6" s="237"/>
      <c r="J6" s="238"/>
      <c r="K6" s="89" t="s">
        <v>85</v>
      </c>
      <c r="L6" s="133"/>
      <c r="M6" s="133"/>
      <c r="N6" s="139"/>
      <c r="O6" s="89" t="s">
        <v>86</v>
      </c>
      <c r="P6" s="133"/>
      <c r="Q6" s="133"/>
      <c r="R6" s="140"/>
      <c r="T6" s="39"/>
    </row>
    <row r="7" spans="1:38" ht="52.5" customHeight="1" x14ac:dyDescent="0.25">
      <c r="B7" s="122" t="s">
        <v>18</v>
      </c>
      <c r="C7" s="169" t="s">
        <v>157</v>
      </c>
      <c r="D7" s="64" t="s">
        <v>59</v>
      </c>
      <c r="G7" s="151" t="s">
        <v>7</v>
      </c>
      <c r="H7" s="154"/>
      <c r="I7" s="27"/>
      <c r="J7" s="27"/>
      <c r="K7" s="146" t="s">
        <v>87</v>
      </c>
      <c r="L7" s="133"/>
      <c r="M7" s="133"/>
      <c r="N7" s="139"/>
      <c r="O7" s="148" t="s">
        <v>144</v>
      </c>
      <c r="P7" s="133"/>
      <c r="Q7" s="135"/>
      <c r="R7" s="149"/>
      <c r="X7" s="50"/>
    </row>
    <row r="8" spans="1:38" ht="34.5" customHeight="1" thickBot="1" x14ac:dyDescent="0.3">
      <c r="B8" s="35"/>
      <c r="C8" s="35"/>
      <c r="D8" s="35"/>
      <c r="E8" s="49"/>
      <c r="F8" s="240" t="s">
        <v>71</v>
      </c>
      <c r="G8" s="240"/>
      <c r="H8" s="240"/>
      <c r="I8" s="240"/>
      <c r="J8" s="241"/>
      <c r="K8" s="147" t="s">
        <v>88</v>
      </c>
      <c r="L8" s="136"/>
      <c r="M8" s="136"/>
      <c r="N8" s="138"/>
      <c r="O8" s="150" t="s">
        <v>89</v>
      </c>
      <c r="P8" s="136"/>
      <c r="Q8" s="136"/>
      <c r="R8" s="137"/>
      <c r="X8" s="50"/>
    </row>
    <row r="9" spans="1:38" ht="18" customHeight="1" x14ac:dyDescent="0.25">
      <c r="B9" s="35"/>
      <c r="C9" s="35"/>
      <c r="D9" s="35"/>
      <c r="E9" s="49"/>
      <c r="F9" s="42"/>
      <c r="I9" s="27"/>
      <c r="J9" s="27"/>
      <c r="R9" s="161" t="s">
        <v>147</v>
      </c>
    </row>
    <row r="10" spans="1:38" s="21" customFormat="1" ht="54" customHeight="1" x14ac:dyDescent="0.25">
      <c r="B10" s="36"/>
      <c r="C10" s="35"/>
      <c r="D10" s="36"/>
      <c r="G10" s="22"/>
      <c r="I10" s="27"/>
      <c r="J10" s="27"/>
      <c r="K10" s="27"/>
      <c r="M10"/>
      <c r="N10"/>
      <c r="O10"/>
      <c r="P10"/>
      <c r="U10" s="27"/>
      <c r="V10" s="27"/>
      <c r="W10" s="27"/>
    </row>
    <row r="11" spans="1:38" ht="15.6" customHeight="1" x14ac:dyDescent="0.25">
      <c r="B11" s="35"/>
      <c r="C11" s="35"/>
      <c r="D11" s="35"/>
      <c r="F11" s="224" t="s">
        <v>76</v>
      </c>
      <c r="G11" s="224"/>
      <c r="H11" s="224"/>
      <c r="I11" s="224"/>
      <c r="J11" s="224"/>
      <c r="K11" s="224"/>
      <c r="L11" s="224"/>
      <c r="M11" s="224"/>
      <c r="N11" s="224"/>
      <c r="O11" s="224"/>
    </row>
    <row r="12" spans="1:38" ht="14.45" customHeight="1" x14ac:dyDescent="0.25">
      <c r="B12" s="35"/>
      <c r="C12" s="35"/>
      <c r="D12" s="35"/>
      <c r="F12" s="231" t="str">
        <f>IF(AND(_xlfn.DAYS($H$7,$H$6)+1&lt;&gt;(COUNTA(TblTrvlDetails[Travel Date])),COUNTA(TblTrvlDetails[Travel Date])&lt;&gt;0),CONCATENATE("Number of days between start and end date (",_xlfn.DAYS($H$7,$H$6),") don't match the number of dates being claimed below (",COUNTA(TblTrvlDetails[Travel Date]),")"),"")</f>
        <v/>
      </c>
      <c r="G12" s="231"/>
      <c r="H12" s="231"/>
      <c r="I12" s="231"/>
      <c r="J12" s="231"/>
      <c r="K12" s="231"/>
      <c r="L12" s="231"/>
      <c r="M12" s="231"/>
      <c r="N12" s="231"/>
      <c r="O12" s="231"/>
      <c r="P12" s="231"/>
      <c r="Q12" s="66"/>
      <c r="R12" s="67" t="s">
        <v>72</v>
      </c>
      <c r="S12" s="52"/>
      <c r="T12" s="52"/>
      <c r="U12" s="52"/>
      <c r="V12" s="52"/>
      <c r="W12" s="52"/>
      <c r="X12" s="65">
        <f>SUM($X$14-C41)</f>
        <v>0</v>
      </c>
    </row>
    <row r="13" spans="1:38" ht="15" customHeight="1" thickBot="1" x14ac:dyDescent="0.3">
      <c r="A13" s="29"/>
      <c r="B13" s="37"/>
      <c r="C13" s="38"/>
      <c r="D13" s="38"/>
      <c r="E13" s="38"/>
      <c r="F13" s="38"/>
      <c r="G13" s="38"/>
      <c r="H13" s="38"/>
      <c r="I13" s="75"/>
      <c r="J13" s="75"/>
      <c r="K13" s="75"/>
      <c r="L13" s="233" t="s">
        <v>33</v>
      </c>
      <c r="M13" s="233"/>
      <c r="N13" s="233"/>
      <c r="O13" s="233"/>
      <c r="P13" s="233"/>
      <c r="Q13" s="233"/>
      <c r="R13" s="233"/>
      <c r="S13" s="233"/>
      <c r="T13" s="233"/>
      <c r="U13" s="233"/>
      <c r="V13" s="233"/>
      <c r="W13" s="233"/>
      <c r="X13" s="234"/>
    </row>
    <row r="14" spans="1:38" ht="33" customHeight="1" x14ac:dyDescent="0.25">
      <c r="B14" s="235" t="s">
        <v>25</v>
      </c>
      <c r="C14" s="235"/>
      <c r="D14" s="235"/>
      <c r="E14" s="235"/>
      <c r="F14" s="235"/>
      <c r="G14" s="235"/>
      <c r="H14" s="236"/>
      <c r="I14" s="228" t="s">
        <v>75</v>
      </c>
      <c r="J14" s="229"/>
      <c r="K14" s="230"/>
      <c r="L14" s="73">
        <f>SUM(TblTrvlDetails[M&amp;IE Total])</f>
        <v>0</v>
      </c>
      <c r="M14" s="70">
        <f>SUM(TblTrvlDetails[Airfare*])</f>
        <v>0</v>
      </c>
      <c r="N14" s="70">
        <f>SUM(TblTrvlDetails[Lodging*])</f>
        <v>0</v>
      </c>
      <c r="O14" s="70">
        <f>SUM(TblTrvlDetails[Miles*])*(VLOOKUP("Car Mileage",TblTransport[#All],2,FALSE))</f>
        <v>0</v>
      </c>
      <c r="P14" s="70">
        <f>SUM(TblTrvlDetails[Ground Transport*])</f>
        <v>0</v>
      </c>
      <c r="Q14" s="70">
        <f>SUM(TblTrvlDetails[Car Rental*])</f>
        <v>0</v>
      </c>
      <c r="R14" s="71">
        <f>SUM(TblTrvlDetails[Business Expense*])</f>
        <v>0</v>
      </c>
      <c r="S14" s="43"/>
      <c r="T14" s="43"/>
      <c r="U14" s="43"/>
      <c r="V14" s="43"/>
      <c r="W14" s="43"/>
      <c r="X14" s="117">
        <f>SUM(L14:R14)</f>
        <v>0</v>
      </c>
    </row>
    <row r="15" spans="1:38" ht="39" customHeight="1" thickBot="1" x14ac:dyDescent="0.3">
      <c r="B15" s="44" t="s">
        <v>15</v>
      </c>
      <c r="C15" s="45" t="s">
        <v>16</v>
      </c>
      <c r="D15" s="45" t="s">
        <v>43</v>
      </c>
      <c r="E15" s="45" t="s">
        <v>21</v>
      </c>
      <c r="F15" s="72" t="s">
        <v>42</v>
      </c>
      <c r="G15" s="46" t="s">
        <v>34</v>
      </c>
      <c r="H15" s="47" t="s">
        <v>74</v>
      </c>
      <c r="I15" s="76" t="s">
        <v>4</v>
      </c>
      <c r="J15" s="77" t="s">
        <v>6</v>
      </c>
      <c r="K15" s="78" t="s">
        <v>5</v>
      </c>
      <c r="L15" s="74" t="s">
        <v>26</v>
      </c>
      <c r="M15" s="46" t="s">
        <v>37</v>
      </c>
      <c r="N15" s="46" t="s">
        <v>38</v>
      </c>
      <c r="O15" s="46" t="s">
        <v>36</v>
      </c>
      <c r="P15" s="46" t="s">
        <v>35</v>
      </c>
      <c r="Q15" s="46" t="s">
        <v>41</v>
      </c>
      <c r="R15" s="46" t="s">
        <v>39</v>
      </c>
      <c r="S15" s="46" t="s">
        <v>22</v>
      </c>
      <c r="T15" s="46" t="s">
        <v>0</v>
      </c>
      <c r="U15" s="46" t="s">
        <v>1</v>
      </c>
      <c r="V15" s="46" t="s">
        <v>2</v>
      </c>
      <c r="W15" s="47" t="s">
        <v>3</v>
      </c>
      <c r="X15" s="118" t="s">
        <v>73</v>
      </c>
    </row>
    <row r="16" spans="1:38" ht="20.45" customHeight="1" x14ac:dyDescent="0.25">
      <c r="B16" s="30"/>
      <c r="C16" s="31"/>
      <c r="D16" s="143"/>
      <c r="E16" s="32" t="str">
        <f>_xlfn.IFNA(IF(VLOOKUP(TblTrvlDetails[[#This Row],[Location]],TblDom[],2,FALSE)&lt;&gt;"International","D",IF(VLOOKUP(TblTrvlDetails[[#This Row],[Location]],TblDom[],2,FALSE)="International","I","")),"")</f>
        <v/>
      </c>
      <c r="F16"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6" s="33"/>
      <c r="H16" s="79">
        <v>0</v>
      </c>
      <c r="I16" s="81">
        <v>0</v>
      </c>
      <c r="J16" s="34">
        <v>0</v>
      </c>
      <c r="K16" s="82">
        <v>0</v>
      </c>
      <c r="L16"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69"/>
      <c r="N16" s="69"/>
      <c r="O16" s="68"/>
      <c r="P16" s="69"/>
      <c r="Q16" s="69"/>
      <c r="R16" s="69"/>
      <c r="S16" s="34">
        <f>IF(ISBLANK(TblTrvlDetails[[#This Row],[Location]]),0,IF(TblTrvlDetails[[#This Row],[D/I]]="I",VLOOKUP(TblTrvlDetails[[#This Row],[Location]],TblDom[],3,FALSE),VLOOKUP(TblTrvlDetails[[#This Row],[Location]],TblDom[],2,FALSE)))</f>
        <v>0</v>
      </c>
      <c r="T16"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6"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6"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6"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6" s="119">
        <f>IFERROR(SUM(L16:N16,P16:R16,(TblTrvlDetails[[#This Row],[Miles*]]*VLOOKUP("Car Mileage",TblTransport[#All],2,FALSE))),"")</f>
        <v>0</v>
      </c>
    </row>
    <row r="17" spans="2:24" ht="20.45" customHeight="1" x14ac:dyDescent="0.25">
      <c r="B17" s="30"/>
      <c r="C17" s="31"/>
      <c r="D17" s="143"/>
      <c r="E17" s="32" t="str">
        <f>_xlfn.IFNA(IF(VLOOKUP(TblTrvlDetails[[#This Row],[Location]],TblDom[],2,FALSE)&lt;&gt;"International","D",IF(VLOOKUP(TblTrvlDetails[[#This Row],[Location]],TblDom[],2,FALSE)="International","I","")),"")</f>
        <v/>
      </c>
      <c r="F17"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7" s="33"/>
      <c r="H17" s="79">
        <v>0</v>
      </c>
      <c r="I17" s="81">
        <v>0</v>
      </c>
      <c r="J17" s="34">
        <v>0</v>
      </c>
      <c r="K17" s="82">
        <v>0</v>
      </c>
      <c r="L17"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69"/>
      <c r="N17" s="69"/>
      <c r="O17" s="68"/>
      <c r="P17" s="69"/>
      <c r="Q17" s="69"/>
      <c r="R17" s="69"/>
      <c r="S17" s="34">
        <f>IF(ISBLANK(TblTrvlDetails[[#This Row],[Location]]),0,IF(TblTrvlDetails[[#This Row],[D/I]]="I",VLOOKUP(TblTrvlDetails[[#This Row],[Location]],TblDom[],3,FALSE),VLOOKUP(TblTrvlDetails[[#This Row],[Location]],TblDom[],2,FALSE)))</f>
        <v>0</v>
      </c>
      <c r="T17"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7"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7"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7"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7" s="120">
        <f>IFERROR(SUM(L17:N17,P17:R17,(TblTrvlDetails[[#This Row],[Miles*]]*VLOOKUP("Car Mileage",TblTransport[#All],2,FALSE))),"")</f>
        <v>0</v>
      </c>
    </row>
    <row r="18" spans="2:24" ht="20.45" customHeight="1" x14ac:dyDescent="0.25">
      <c r="B18" s="30"/>
      <c r="C18" s="31"/>
      <c r="D18" s="143"/>
      <c r="E18" s="32" t="str">
        <f>_xlfn.IFNA(IF(VLOOKUP(TblTrvlDetails[[#This Row],[Location]],TblDom[],2,FALSE)&lt;&gt;"International","D",IF(VLOOKUP(TblTrvlDetails[[#This Row],[Location]],TblDom[],2,FALSE)="International","I","")),"")</f>
        <v/>
      </c>
      <c r="F18"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8" s="33"/>
      <c r="H18" s="79">
        <v>0</v>
      </c>
      <c r="I18" s="81">
        <v>0</v>
      </c>
      <c r="J18" s="34">
        <v>0</v>
      </c>
      <c r="K18" s="82">
        <v>0</v>
      </c>
      <c r="L18"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69"/>
      <c r="N18" s="69"/>
      <c r="O18" s="68"/>
      <c r="P18" s="69"/>
      <c r="Q18" s="69"/>
      <c r="R18" s="69"/>
      <c r="S18" s="34">
        <f>IF(ISBLANK(TblTrvlDetails[[#This Row],[Location]]),0,IF(TblTrvlDetails[[#This Row],[D/I]]="I",VLOOKUP(TblTrvlDetails[[#This Row],[Location]],TblDom[],3,FALSE),VLOOKUP(TblTrvlDetails[[#This Row],[Location]],TblDom[],2,FALSE)))</f>
        <v>0</v>
      </c>
      <c r="T18"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8"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8"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8"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8" s="120">
        <f>IFERROR(SUM(L18:N18,P18:R18,(TblTrvlDetails[[#This Row],[Miles*]]*VLOOKUP("Car Mileage",TblTransport[#All],2,FALSE))),"")</f>
        <v>0</v>
      </c>
    </row>
    <row r="19" spans="2:24" ht="20.45" customHeight="1" x14ac:dyDescent="0.25">
      <c r="B19" s="30"/>
      <c r="C19" s="31"/>
      <c r="D19" s="144"/>
      <c r="E19" s="32" t="str">
        <f>_xlfn.IFNA(IF(VLOOKUP(TblTrvlDetails[[#This Row],[Location]],TblDom[],2,FALSE)&lt;&gt;"International","D",IF(VLOOKUP(TblTrvlDetails[[#This Row],[Location]],TblDom[],2,FALSE)="International","I","")),"")</f>
        <v/>
      </c>
      <c r="F19"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9" s="33"/>
      <c r="H19" s="79">
        <v>0</v>
      </c>
      <c r="I19" s="81">
        <v>0</v>
      </c>
      <c r="J19" s="34">
        <v>0</v>
      </c>
      <c r="K19" s="82">
        <v>0</v>
      </c>
      <c r="L19"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69"/>
      <c r="N19" s="69"/>
      <c r="O19" s="68"/>
      <c r="P19" s="69"/>
      <c r="Q19" s="69"/>
      <c r="R19" s="69"/>
      <c r="S19" s="34">
        <f>IF(ISBLANK(TblTrvlDetails[[#This Row],[Location]]),0,IF(TblTrvlDetails[[#This Row],[D/I]]="I",VLOOKUP(TblTrvlDetails[[#This Row],[Location]],TblDom[],3,FALSE),VLOOKUP(TblTrvlDetails[[#This Row],[Location]],TblDom[],2,FALSE)))</f>
        <v>0</v>
      </c>
      <c r="T19"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9"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9"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9"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9" s="120">
        <f>IFERROR(SUM(L19:N19,P19:R19,(TblTrvlDetails[[#This Row],[Miles*]]*VLOOKUP("Car Mileage",TblTransport[#All],2,FALSE))),"")</f>
        <v>0</v>
      </c>
    </row>
    <row r="20" spans="2:24" ht="20.45" customHeight="1" x14ac:dyDescent="0.25">
      <c r="B20" s="30"/>
      <c r="C20" s="31"/>
      <c r="D20" s="143"/>
      <c r="E20" s="32" t="str">
        <f>_xlfn.IFNA(IF(VLOOKUP(TblTrvlDetails[[#This Row],[Location]],TblDom[],2,FALSE)&lt;&gt;"International","D",IF(VLOOKUP(TblTrvlDetails[[#This Row],[Location]],TblDom[],2,FALSE)="International","I","")),"")</f>
        <v/>
      </c>
      <c r="F20"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0" s="33"/>
      <c r="H20" s="79">
        <v>0</v>
      </c>
      <c r="I20" s="81">
        <v>0</v>
      </c>
      <c r="J20" s="34">
        <v>0</v>
      </c>
      <c r="K20" s="82">
        <v>0</v>
      </c>
      <c r="L20"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69"/>
      <c r="N20" s="69"/>
      <c r="O20" s="68"/>
      <c r="P20" s="69"/>
      <c r="Q20" s="69"/>
      <c r="R20" s="69"/>
      <c r="S20" s="34">
        <f>IF(ISBLANK(TblTrvlDetails[[#This Row],[Location]]),0,IF(TblTrvlDetails[[#This Row],[D/I]]="I",VLOOKUP(TblTrvlDetails[[#This Row],[Location]],TblDom[],3,FALSE),VLOOKUP(TblTrvlDetails[[#This Row],[Location]],TblDom[],2,FALSE)))</f>
        <v>0</v>
      </c>
      <c r="T20"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0"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0"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0"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0" s="120">
        <f>IFERROR(SUM(L20:N20,P20:R20,(TblTrvlDetails[[#This Row],[Miles*]]*VLOOKUP("Car Mileage",TblTransport[#All],2,FALSE))),"")</f>
        <v>0</v>
      </c>
    </row>
    <row r="21" spans="2:24" ht="20.45" customHeight="1" x14ac:dyDescent="0.25">
      <c r="B21" s="30"/>
      <c r="C21" s="31"/>
      <c r="D21" s="143"/>
      <c r="E21" s="32" t="str">
        <f>_xlfn.IFNA(IF(VLOOKUP(TblTrvlDetails[[#This Row],[Location]],TblDom[],2,FALSE)&lt;&gt;"International","D",IF(VLOOKUP(TblTrvlDetails[[#This Row],[Location]],TblDom[],2,FALSE)="International","I","")),"")</f>
        <v/>
      </c>
      <c r="F21"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1" s="33"/>
      <c r="H21" s="79">
        <v>0</v>
      </c>
      <c r="I21" s="81">
        <v>0</v>
      </c>
      <c r="J21" s="34">
        <v>0</v>
      </c>
      <c r="K21" s="82">
        <v>0</v>
      </c>
      <c r="L21"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69"/>
      <c r="N21" s="69"/>
      <c r="O21" s="68"/>
      <c r="P21" s="69"/>
      <c r="Q21" s="69"/>
      <c r="R21" s="69"/>
      <c r="S21" s="34">
        <f>IF(ISBLANK(TblTrvlDetails[[#This Row],[Location]]),0,IF(TblTrvlDetails[[#This Row],[D/I]]="I",VLOOKUP(TblTrvlDetails[[#This Row],[Location]],TblDom[],3,FALSE),VLOOKUP(TblTrvlDetails[[#This Row],[Location]],TblDom[],2,FALSE)))</f>
        <v>0</v>
      </c>
      <c r="T21"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1"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1"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1"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1" s="120">
        <f>IFERROR(SUM(L21:N21,P21:R21,(TblTrvlDetails[[#This Row],[Miles*]]*VLOOKUP("Car Mileage",TblTransport[#All],2,FALSE))),"")</f>
        <v>0</v>
      </c>
    </row>
    <row r="22" spans="2:24" ht="20.45" customHeight="1" x14ac:dyDescent="0.25">
      <c r="B22" s="30"/>
      <c r="C22" s="31"/>
      <c r="D22" s="143"/>
      <c r="E22" s="32" t="str">
        <f>_xlfn.IFNA(IF(VLOOKUP(TblTrvlDetails[[#This Row],[Location]],TblDom[],2,FALSE)&lt;&gt;"International","D",IF(VLOOKUP(TblTrvlDetails[[#This Row],[Location]],TblDom[],2,FALSE)="International","I","")),"")</f>
        <v/>
      </c>
      <c r="F22"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2" s="33"/>
      <c r="H22" s="79">
        <v>0</v>
      </c>
      <c r="I22" s="81">
        <v>0</v>
      </c>
      <c r="J22" s="34">
        <v>0</v>
      </c>
      <c r="K22" s="82">
        <v>0</v>
      </c>
      <c r="L22"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69"/>
      <c r="N22" s="69"/>
      <c r="O22" s="68"/>
      <c r="P22" s="69"/>
      <c r="Q22" s="69"/>
      <c r="R22" s="69"/>
      <c r="S22" s="34">
        <f>IF(ISBLANK(TblTrvlDetails[[#This Row],[Location]]),0,IF(TblTrvlDetails[[#This Row],[D/I]]="I",VLOOKUP(TblTrvlDetails[[#This Row],[Location]],TblDom[],3,FALSE),VLOOKUP(TblTrvlDetails[[#This Row],[Location]],TblDom[],2,FALSE)))</f>
        <v>0</v>
      </c>
      <c r="T22"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2"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2"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2"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2" s="120">
        <f>IFERROR(SUM(L22:N22,P22:R22,(TblTrvlDetails[[#This Row],[Miles*]]*VLOOKUP("Car Mileage",TblTransport[#All],2,FALSE))),"")</f>
        <v>0</v>
      </c>
    </row>
    <row r="23" spans="2:24" ht="20.45" customHeight="1" x14ac:dyDescent="0.25">
      <c r="B23" s="30"/>
      <c r="C23" s="31"/>
      <c r="D23" s="143"/>
      <c r="E23" s="32" t="str">
        <f>_xlfn.IFNA(IF(VLOOKUP(TblTrvlDetails[[#This Row],[Location]],TblDom[],2,FALSE)&lt;&gt;"International","D",IF(VLOOKUP(TblTrvlDetails[[#This Row],[Location]],TblDom[],2,FALSE)="International","I","")),"")</f>
        <v/>
      </c>
      <c r="F23"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3" s="33"/>
      <c r="H23" s="79">
        <v>0</v>
      </c>
      <c r="I23" s="81">
        <v>0</v>
      </c>
      <c r="J23" s="34">
        <v>0</v>
      </c>
      <c r="K23" s="82">
        <v>0</v>
      </c>
      <c r="L23"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69"/>
      <c r="N23" s="69"/>
      <c r="O23" s="68"/>
      <c r="P23" s="69"/>
      <c r="Q23" s="69"/>
      <c r="R23" s="69"/>
      <c r="S23" s="34">
        <f>IF(ISBLANK(TblTrvlDetails[[#This Row],[Location]]),0,IF(TblTrvlDetails[[#This Row],[D/I]]="I",VLOOKUP(TblTrvlDetails[[#This Row],[Location]],TblDom[],3,FALSE),VLOOKUP(TblTrvlDetails[[#This Row],[Location]],TblDom[],2,FALSE)))</f>
        <v>0</v>
      </c>
      <c r="T23"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3"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3"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3"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3" s="120">
        <f>IFERROR(SUM(L23:N23,P23:R23,(TblTrvlDetails[[#This Row],[Miles*]]*VLOOKUP("Car Mileage",TblTransport[#All],2,FALSE))),"")</f>
        <v>0</v>
      </c>
    </row>
    <row r="24" spans="2:24" ht="20.45" customHeight="1" x14ac:dyDescent="0.25">
      <c r="B24" s="30"/>
      <c r="C24" s="31"/>
      <c r="D24" s="143"/>
      <c r="E24" s="32" t="str">
        <f>_xlfn.IFNA(IF(VLOOKUP(TblTrvlDetails[[#This Row],[Location]],TblDom[],2,FALSE)&lt;&gt;"International","D",IF(VLOOKUP(TblTrvlDetails[[#This Row],[Location]],TblDom[],2,FALSE)="International","I","")),"")</f>
        <v/>
      </c>
      <c r="F24"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4" s="33"/>
      <c r="H24" s="79">
        <v>0</v>
      </c>
      <c r="I24" s="81">
        <v>0</v>
      </c>
      <c r="J24" s="34">
        <v>0</v>
      </c>
      <c r="K24" s="82">
        <v>0</v>
      </c>
      <c r="L24"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69"/>
      <c r="N24" s="69"/>
      <c r="O24" s="68"/>
      <c r="P24" s="69"/>
      <c r="Q24" s="69"/>
      <c r="R24" s="69"/>
      <c r="S24" s="34">
        <f>IF(ISBLANK(TblTrvlDetails[[#This Row],[Location]]),0,IF(TblTrvlDetails[[#This Row],[D/I]]="I",VLOOKUP(TblTrvlDetails[[#This Row],[Location]],TblDom[],3,FALSE),VLOOKUP(TblTrvlDetails[[#This Row],[Location]],TblDom[],2,FALSE)))</f>
        <v>0</v>
      </c>
      <c r="T24"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4"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4"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4"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4" s="120">
        <f>IFERROR(SUM(L24:N24,P24:R24,(TblTrvlDetails[[#This Row],[Miles*]]*VLOOKUP("Car Mileage",TblTransport[#All],2,FALSE))),"")</f>
        <v>0</v>
      </c>
    </row>
    <row r="25" spans="2:24" ht="20.45" customHeight="1" x14ac:dyDescent="0.25">
      <c r="B25" s="30"/>
      <c r="C25" s="31"/>
      <c r="D25" s="143"/>
      <c r="E25" s="32" t="str">
        <f>_xlfn.IFNA(IF(VLOOKUP(TblTrvlDetails[[#This Row],[Location]],TblDom[],2,FALSE)&lt;&gt;"International","D",IF(VLOOKUP(TblTrvlDetails[[#This Row],[Location]],TblDom[],2,FALSE)="International","I","")),"")</f>
        <v/>
      </c>
      <c r="F25"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5" s="33"/>
      <c r="H25" s="79">
        <v>0</v>
      </c>
      <c r="I25" s="81">
        <v>0</v>
      </c>
      <c r="J25" s="34">
        <v>0</v>
      </c>
      <c r="K25" s="82">
        <v>0</v>
      </c>
      <c r="L25"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69"/>
      <c r="N25" s="69"/>
      <c r="O25" s="68"/>
      <c r="P25" s="69"/>
      <c r="Q25" s="69"/>
      <c r="R25" s="69"/>
      <c r="S25" s="34">
        <f>IF(ISBLANK(TblTrvlDetails[[#This Row],[Location]]),0,IF(TblTrvlDetails[[#This Row],[D/I]]="I",VLOOKUP(TblTrvlDetails[[#This Row],[Location]],TblDom[],3,FALSE),VLOOKUP(TblTrvlDetails[[#This Row],[Location]],TblDom[],2,FALSE)))</f>
        <v>0</v>
      </c>
      <c r="T25"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5"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5"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5"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5" s="120">
        <f>IFERROR(SUM(L25:N25,P25:R25,(TblTrvlDetails[[#This Row],[Miles*]]*VLOOKUP("Car Mileage",TblTransport[#All],2,FALSE))),"")</f>
        <v>0</v>
      </c>
    </row>
    <row r="26" spans="2:24" ht="20.45" customHeight="1" x14ac:dyDescent="0.25">
      <c r="B26" s="30"/>
      <c r="C26" s="31"/>
      <c r="D26" s="143"/>
      <c r="E26" s="32" t="str">
        <f>_xlfn.IFNA(IF(VLOOKUP(TblTrvlDetails[[#This Row],[Location]],TblDom[],2,FALSE)&lt;&gt;"International","D",IF(VLOOKUP(TblTrvlDetails[[#This Row],[Location]],TblDom[],2,FALSE)="International","I","")),"")</f>
        <v/>
      </c>
      <c r="F26"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6" s="33"/>
      <c r="H26" s="79">
        <v>0</v>
      </c>
      <c r="I26" s="81">
        <v>0</v>
      </c>
      <c r="J26" s="34">
        <v>0</v>
      </c>
      <c r="K26" s="82">
        <v>0</v>
      </c>
      <c r="L26"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69"/>
      <c r="N26" s="69"/>
      <c r="O26" s="68"/>
      <c r="P26" s="69"/>
      <c r="Q26" s="69"/>
      <c r="R26" s="69"/>
      <c r="S26" s="34">
        <f>IF(ISBLANK(TblTrvlDetails[[#This Row],[Location]]),0,IF(TblTrvlDetails[[#This Row],[D/I]]="I",VLOOKUP(TblTrvlDetails[[#This Row],[Location]],TblDom[],3,FALSE),VLOOKUP(TblTrvlDetails[[#This Row],[Location]],TblDom[],2,FALSE)))</f>
        <v>0</v>
      </c>
      <c r="T26"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6"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6"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6"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6" s="120">
        <f>IFERROR(SUM(L26:N26,P26:R26,(TblTrvlDetails[[#This Row],[Miles*]]*VLOOKUP("Car Mileage",TblTransport[#All],2,FALSE))),"")</f>
        <v>0</v>
      </c>
    </row>
    <row r="27" spans="2:24" ht="20.45" customHeight="1" x14ac:dyDescent="0.25">
      <c r="B27" s="30"/>
      <c r="C27" s="31"/>
      <c r="D27" s="143"/>
      <c r="E27" s="32" t="str">
        <f>_xlfn.IFNA(IF(VLOOKUP(TblTrvlDetails[[#This Row],[Location]],TblDom[],2,FALSE)&lt;&gt;"International","D",IF(VLOOKUP(TblTrvlDetails[[#This Row],[Location]],TblDom[],2,FALSE)="International","I","")),"")</f>
        <v/>
      </c>
      <c r="F27"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7" s="33"/>
      <c r="H27" s="79">
        <v>0</v>
      </c>
      <c r="I27" s="81">
        <v>0</v>
      </c>
      <c r="J27" s="34">
        <v>0</v>
      </c>
      <c r="K27" s="82">
        <v>0</v>
      </c>
      <c r="L27"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69"/>
      <c r="N27" s="69"/>
      <c r="O27" s="68"/>
      <c r="P27" s="69"/>
      <c r="Q27" s="69"/>
      <c r="R27" s="69"/>
      <c r="S27" s="34">
        <f>IF(ISBLANK(TblTrvlDetails[[#This Row],[Location]]),0,IF(TblTrvlDetails[[#This Row],[D/I]]="I",VLOOKUP(TblTrvlDetails[[#This Row],[Location]],TblDom[],3,FALSE),VLOOKUP(TblTrvlDetails[[#This Row],[Location]],TblDom[],2,FALSE)))</f>
        <v>0</v>
      </c>
      <c r="T27"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7"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7"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7"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7" s="120">
        <f>IFERROR(SUM(L27:N27,P27:R27,(TblTrvlDetails[[#This Row],[Miles*]]*VLOOKUP("Car Mileage",TblTransport[#All],2,FALSE))),"")</f>
        <v>0</v>
      </c>
    </row>
    <row r="28" spans="2:24" ht="20.45" customHeight="1" x14ac:dyDescent="0.25">
      <c r="B28" s="30"/>
      <c r="C28" s="31"/>
      <c r="D28" s="143"/>
      <c r="E28" s="32" t="str">
        <f>_xlfn.IFNA(IF(VLOOKUP(TblTrvlDetails[[#This Row],[Location]],TblDom[],2,FALSE)&lt;&gt;"International","D",IF(VLOOKUP(TblTrvlDetails[[#This Row],[Location]],TblDom[],2,FALSE)="International","I","")),"")</f>
        <v/>
      </c>
      <c r="F28"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8" s="33"/>
      <c r="H28" s="79">
        <v>0</v>
      </c>
      <c r="I28" s="81">
        <v>0</v>
      </c>
      <c r="J28" s="34">
        <v>0</v>
      </c>
      <c r="K28" s="82">
        <v>0</v>
      </c>
      <c r="L28"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69"/>
      <c r="N28" s="69"/>
      <c r="O28" s="68"/>
      <c r="P28" s="69"/>
      <c r="Q28" s="69"/>
      <c r="R28" s="69"/>
      <c r="S28" s="34">
        <f>IF(ISBLANK(TblTrvlDetails[[#This Row],[Location]]),0,IF(TblTrvlDetails[[#This Row],[D/I]]="I",VLOOKUP(TblTrvlDetails[[#This Row],[Location]],TblDom[],3,FALSE),VLOOKUP(TblTrvlDetails[[#This Row],[Location]],TblDom[],2,FALSE)))</f>
        <v>0</v>
      </c>
      <c r="T28"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120">
        <f>IFERROR(SUM(L28:N28,P28:R28,(TblTrvlDetails[[#This Row],[Miles*]]*VLOOKUP("Car Mileage",TblTransport[#All],2,FALSE))),"")</f>
        <v>0</v>
      </c>
    </row>
    <row r="29" spans="2:24" ht="20.45" customHeight="1" x14ac:dyDescent="0.25">
      <c r="B29" s="30"/>
      <c r="C29" s="31"/>
      <c r="D29" s="143"/>
      <c r="E29" s="32" t="str">
        <f>_xlfn.IFNA(IF(VLOOKUP(TblTrvlDetails[[#This Row],[Location]],TblDom[],2,FALSE)&lt;&gt;"International","D",IF(VLOOKUP(TblTrvlDetails[[#This Row],[Location]],TblDom[],2,FALSE)="International","I","")),"")</f>
        <v/>
      </c>
      <c r="F29"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9" s="33"/>
      <c r="H29" s="79">
        <v>0</v>
      </c>
      <c r="I29" s="81">
        <v>0</v>
      </c>
      <c r="J29" s="34">
        <v>0</v>
      </c>
      <c r="K29" s="82">
        <v>0</v>
      </c>
      <c r="L29"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69"/>
      <c r="N29" s="69"/>
      <c r="O29" s="68"/>
      <c r="P29" s="69"/>
      <c r="Q29" s="69"/>
      <c r="R29" s="69"/>
      <c r="S29" s="34">
        <f>IF(ISBLANK(TblTrvlDetails[[#This Row],[Location]]),0,IF(TblTrvlDetails[[#This Row],[D/I]]="I",VLOOKUP(TblTrvlDetails[[#This Row],[Location]],TblDom[],3,FALSE),VLOOKUP(TblTrvlDetails[[#This Row],[Location]],TblDom[],2,FALSE)))</f>
        <v>0</v>
      </c>
      <c r="T29"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120">
        <f>IFERROR(SUM(L29:N29,P29:R29,(TblTrvlDetails[[#This Row],[Miles*]]*VLOOKUP("Car Mileage",TblTransport[#All],2,FALSE))),"")</f>
        <v>0</v>
      </c>
    </row>
    <row r="30" spans="2:24" ht="20.45" customHeight="1" thickBot="1" x14ac:dyDescent="0.3">
      <c r="B30" s="30"/>
      <c r="C30" s="31"/>
      <c r="D30" s="143"/>
      <c r="E30" s="32" t="str">
        <f>_xlfn.IFNA(IF(VLOOKUP(TblTrvlDetails[[#This Row],[Location]],TblDom[],2,FALSE)&lt;&gt;"International","D",IF(VLOOKUP(TblTrvlDetails[[#This Row],[Location]],TblDom[],2,FALSE)="International","I","")),"")</f>
        <v/>
      </c>
      <c r="F30" s="3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0" s="33"/>
      <c r="H30" s="79">
        <v>0</v>
      </c>
      <c r="I30" s="83">
        <v>0</v>
      </c>
      <c r="J30" s="84">
        <v>0</v>
      </c>
      <c r="K30" s="85">
        <v>0</v>
      </c>
      <c r="L30"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69"/>
      <c r="N30" s="69"/>
      <c r="O30" s="68"/>
      <c r="P30" s="155"/>
      <c r="Q30" s="155"/>
      <c r="R30" s="155"/>
      <c r="S30" s="156">
        <f>IF(ISBLANK(TblTrvlDetails[[#This Row],[Location]]),0,IF(TblTrvlDetails[[#This Row],[D/I]]="I",VLOOKUP(TblTrvlDetails[[#This Row],[Location]],TblDom[],3,FALSE),VLOOKUP(TblTrvlDetails[[#This Row],[Location]],TblDom[],2,FALSE)))</f>
        <v>0</v>
      </c>
      <c r="T30" s="157">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0" s="157">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0" s="157">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0" s="15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0" s="159">
        <f>IFERROR(SUM(L30:N30,P30:R30,(TblTrvlDetails[[#This Row],[Miles*]]*VLOOKUP("Car Mileage",TblTransport[#All],2,FALSE))),"")</f>
        <v>0</v>
      </c>
    </row>
    <row r="31" spans="2:24" ht="19.5" thickBot="1" x14ac:dyDescent="0.35">
      <c r="P31" s="208" t="s">
        <v>90</v>
      </c>
      <c r="Q31" s="209"/>
      <c r="R31" s="209"/>
      <c r="S31" s="209"/>
      <c r="T31" s="209"/>
      <c r="U31" s="209"/>
      <c r="V31" s="209"/>
      <c r="W31" s="209"/>
      <c r="X31" s="210"/>
    </row>
    <row r="32" spans="2:24" ht="15.75" x14ac:dyDescent="0.25">
      <c r="B32" s="196" t="s">
        <v>91</v>
      </c>
      <c r="C32" s="197"/>
      <c r="D32" s="197"/>
      <c r="E32" s="197"/>
      <c r="F32" s="198"/>
      <c r="H32" s="202" t="s">
        <v>114</v>
      </c>
      <c r="I32" s="203"/>
      <c r="J32" s="203"/>
      <c r="K32" s="203"/>
      <c r="L32" s="203"/>
      <c r="M32" s="203"/>
      <c r="N32" s="204"/>
      <c r="P32" s="213" t="s">
        <v>92</v>
      </c>
      <c r="Q32" s="214"/>
      <c r="R32" s="211" t="s">
        <v>93</v>
      </c>
      <c r="S32" s="211"/>
      <c r="T32" s="211"/>
      <c r="U32" s="211"/>
      <c r="V32" s="211"/>
      <c r="W32" s="211"/>
      <c r="X32" s="212"/>
    </row>
    <row r="33" spans="2:24" ht="15" customHeight="1" thickBot="1" x14ac:dyDescent="0.3">
      <c r="B33" s="199"/>
      <c r="C33" s="200"/>
      <c r="D33" s="200"/>
      <c r="E33" s="200"/>
      <c r="F33" s="201"/>
      <c r="G33" s="53"/>
      <c r="H33" s="114" t="s">
        <v>94</v>
      </c>
      <c r="I33" s="115" t="s">
        <v>95</v>
      </c>
      <c r="J33" s="115" t="s">
        <v>96</v>
      </c>
      <c r="K33" s="115" t="s">
        <v>97</v>
      </c>
      <c r="L33" s="115" t="s">
        <v>98</v>
      </c>
      <c r="M33" s="115" t="s">
        <v>99</v>
      </c>
      <c r="N33" s="116" t="s">
        <v>100</v>
      </c>
      <c r="P33" s="215" t="s">
        <v>151</v>
      </c>
      <c r="Q33" s="216"/>
      <c r="R33" s="216"/>
      <c r="S33" s="216"/>
      <c r="T33" s="216"/>
      <c r="U33" s="216"/>
      <c r="V33" s="216"/>
      <c r="W33" s="216"/>
      <c r="X33" s="217"/>
    </row>
    <row r="34" spans="2:24" ht="34.5" customHeight="1" x14ac:dyDescent="0.25">
      <c r="B34" s="90" t="s">
        <v>101</v>
      </c>
      <c r="C34" s="91" t="s">
        <v>102</v>
      </c>
      <c r="D34" s="205" t="s">
        <v>108</v>
      </c>
      <c r="E34" s="206"/>
      <c r="F34" s="207"/>
      <c r="G34" s="53"/>
      <c r="H34" s="92"/>
      <c r="I34" s="93"/>
      <c r="J34" s="98"/>
      <c r="K34" s="93"/>
      <c r="L34" s="95"/>
      <c r="M34" s="96"/>
      <c r="N34" s="112"/>
      <c r="O34" s="167"/>
      <c r="P34" s="168" t="s">
        <v>154</v>
      </c>
      <c r="Q34" s="218"/>
      <c r="R34" s="218"/>
      <c r="S34" s="218"/>
      <c r="T34" s="218"/>
      <c r="U34" s="218"/>
      <c r="V34" s="218"/>
      <c r="W34" s="218"/>
      <c r="X34" s="219"/>
    </row>
    <row r="35" spans="2:24" ht="30.75" customHeight="1" thickBot="1" x14ac:dyDescent="0.3">
      <c r="B35" s="97"/>
      <c r="C35" s="111"/>
      <c r="D35" s="170"/>
      <c r="E35" s="171"/>
      <c r="F35" s="172"/>
      <c r="G35" s="53"/>
      <c r="H35" s="92"/>
      <c r="I35" s="93"/>
      <c r="J35" s="98"/>
      <c r="K35" s="93"/>
      <c r="L35" s="95"/>
      <c r="M35" s="96"/>
      <c r="N35" s="112"/>
      <c r="O35" s="222" t="s">
        <v>155</v>
      </c>
      <c r="P35" s="223"/>
      <c r="Q35" s="220"/>
      <c r="R35" s="220"/>
      <c r="S35" s="220"/>
      <c r="T35" s="220"/>
      <c r="U35" s="220"/>
      <c r="V35" s="220"/>
      <c r="W35" s="220"/>
      <c r="X35" s="221"/>
    </row>
    <row r="36" spans="2:24" ht="21.6" customHeight="1" x14ac:dyDescent="0.3">
      <c r="B36" s="97"/>
      <c r="C36" s="111"/>
      <c r="D36" s="170"/>
      <c r="E36" s="171"/>
      <c r="F36" s="172"/>
      <c r="H36" s="92"/>
      <c r="I36" s="93"/>
      <c r="J36" s="98"/>
      <c r="K36" s="93"/>
      <c r="L36" s="95"/>
      <c r="M36" s="96"/>
      <c r="N36" s="112"/>
      <c r="O36" s="162"/>
      <c r="P36" s="176" t="s">
        <v>145</v>
      </c>
      <c r="Q36" s="177"/>
      <c r="R36" s="177"/>
      <c r="S36" s="177"/>
      <c r="T36" s="177"/>
      <c r="U36" s="177"/>
      <c r="V36" s="177"/>
      <c r="W36" s="177"/>
      <c r="X36" s="178"/>
    </row>
    <row r="37" spans="2:24" ht="21.6" customHeight="1" x14ac:dyDescent="0.25">
      <c r="B37" s="97"/>
      <c r="C37" s="111"/>
      <c r="D37" s="170"/>
      <c r="E37" s="171"/>
      <c r="F37" s="172"/>
      <c r="H37" s="92"/>
      <c r="I37" s="93"/>
      <c r="J37" s="94"/>
      <c r="K37" s="93"/>
      <c r="L37" s="95"/>
      <c r="M37" s="96"/>
      <c r="N37" s="112"/>
      <c r="O37" s="162"/>
      <c r="P37" s="190"/>
      <c r="Q37" s="191"/>
      <c r="R37" s="191"/>
      <c r="S37" s="191"/>
      <c r="T37" s="191"/>
      <c r="U37" s="191"/>
      <c r="V37" s="191"/>
      <c r="W37" s="191"/>
      <c r="X37" s="192"/>
    </row>
    <row r="38" spans="2:24" ht="21.6" customHeight="1" thickBot="1" x14ac:dyDescent="0.3">
      <c r="B38" s="97"/>
      <c r="C38" s="111"/>
      <c r="D38" s="170"/>
      <c r="E38" s="171"/>
      <c r="F38" s="172"/>
      <c r="H38" s="92"/>
      <c r="I38" s="93"/>
      <c r="J38" s="94"/>
      <c r="K38" s="93"/>
      <c r="L38" s="95"/>
      <c r="M38" s="96"/>
      <c r="N38" s="112"/>
      <c r="O38" s="162"/>
      <c r="P38" s="193"/>
      <c r="Q38" s="194"/>
      <c r="R38" s="194"/>
      <c r="S38" s="194"/>
      <c r="T38" s="194"/>
      <c r="U38" s="194"/>
      <c r="V38" s="194"/>
      <c r="W38" s="194"/>
      <c r="X38" s="195"/>
    </row>
    <row r="39" spans="2:24" ht="21.6" customHeight="1" x14ac:dyDescent="0.25">
      <c r="B39" s="97"/>
      <c r="C39" s="111"/>
      <c r="D39" s="170"/>
      <c r="E39" s="171"/>
      <c r="F39" s="172"/>
      <c r="H39" s="92"/>
      <c r="I39" s="93"/>
      <c r="J39" s="98"/>
      <c r="K39" s="93"/>
      <c r="L39" s="95"/>
      <c r="M39" s="96"/>
      <c r="N39" s="112"/>
      <c r="O39" s="173" t="s">
        <v>156</v>
      </c>
      <c r="P39" s="174"/>
      <c r="Q39" s="174"/>
      <c r="R39" s="174"/>
      <c r="S39" s="174"/>
      <c r="T39" s="174"/>
      <c r="U39" s="174"/>
      <c r="V39" s="174"/>
      <c r="W39" s="174"/>
      <c r="X39" s="175"/>
    </row>
    <row r="40" spans="2:24" ht="21.6" customHeight="1" thickBot="1" x14ac:dyDescent="0.3">
      <c r="B40" s="97"/>
      <c r="C40" s="111"/>
      <c r="D40" s="170"/>
      <c r="E40" s="171"/>
      <c r="F40" s="172"/>
      <c r="H40" s="99"/>
      <c r="I40" s="100"/>
      <c r="J40" s="101"/>
      <c r="K40" s="100"/>
      <c r="L40" s="102"/>
      <c r="M40" s="103"/>
      <c r="N40" s="113"/>
      <c r="O40" s="179" t="s">
        <v>63</v>
      </c>
      <c r="P40" s="180"/>
      <c r="Q40" s="180"/>
      <c r="R40" s="180"/>
      <c r="S40" s="180"/>
      <c r="T40" s="180"/>
      <c r="U40" s="180"/>
      <c r="V40" s="180"/>
      <c r="W40" s="180"/>
      <c r="X40" s="181"/>
    </row>
    <row r="41" spans="2:24" ht="16.5" thickBot="1" x14ac:dyDescent="0.3">
      <c r="B41" s="104" t="s">
        <v>103</v>
      </c>
      <c r="C41" s="105">
        <f>SUM(C35:C40)</f>
        <v>0</v>
      </c>
      <c r="E41" s="106"/>
      <c r="F41" s="106"/>
      <c r="H41" s="162"/>
      <c r="I41" s="188" t="s">
        <v>104</v>
      </c>
      <c r="J41" s="188"/>
      <c r="K41" s="188"/>
      <c r="L41" s="189"/>
      <c r="M41" s="107" t="s">
        <v>105</v>
      </c>
      <c r="N41" s="108">
        <f>SUM(N34:N40)</f>
        <v>0</v>
      </c>
      <c r="O41" s="182"/>
      <c r="P41" s="183"/>
      <c r="Q41" s="183"/>
      <c r="R41" s="183"/>
      <c r="S41" s="183"/>
      <c r="T41" s="183"/>
      <c r="U41" s="183"/>
      <c r="V41" s="183"/>
      <c r="W41" s="183"/>
      <c r="X41" s="184"/>
    </row>
    <row r="42" spans="2:24" ht="15.75" thickBot="1" x14ac:dyDescent="0.3">
      <c r="B42" s="109" t="s">
        <v>106</v>
      </c>
      <c r="H42" s="163"/>
      <c r="I42" s="164"/>
      <c r="J42" s="164"/>
      <c r="K42" s="164"/>
      <c r="L42" s="164"/>
      <c r="M42" s="165" t="s">
        <v>107</v>
      </c>
      <c r="N42" s="110">
        <f>N41-X12</f>
        <v>0</v>
      </c>
      <c r="O42" s="185"/>
      <c r="P42" s="186"/>
      <c r="Q42" s="186"/>
      <c r="R42" s="186"/>
      <c r="S42" s="186"/>
      <c r="T42" s="186"/>
      <c r="U42" s="186"/>
      <c r="V42" s="186"/>
      <c r="W42" s="186"/>
      <c r="X42" s="187"/>
    </row>
  </sheetData>
  <sheetProtection algorithmName="SHA-512" hashValue="0nhvvtF5trTt4eZ7420MMepAWMdVghKmYR1hMcIO9B5NnPss8cwkKyKDoe73QX919xNQp8hGd/B65CU3SCC09Q==" saltValue="e67rmgQotfYp0pErR7upfw==" spinCount="100000" sheet="1" objects="1" scenarios="1"/>
  <mergeCells count="32">
    <mergeCell ref="F11:O11"/>
    <mergeCell ref="K2:R2"/>
    <mergeCell ref="I14:K14"/>
    <mergeCell ref="F12:P12"/>
    <mergeCell ref="B6:C6"/>
    <mergeCell ref="L13:X13"/>
    <mergeCell ref="B14:H14"/>
    <mergeCell ref="I3:J6"/>
    <mergeCell ref="D1:I2"/>
    <mergeCell ref="F8:J8"/>
    <mergeCell ref="D4:F4"/>
    <mergeCell ref="D5:F5"/>
    <mergeCell ref="B32:F33"/>
    <mergeCell ref="H32:N32"/>
    <mergeCell ref="D34:F34"/>
    <mergeCell ref="P31:X31"/>
    <mergeCell ref="R32:X32"/>
    <mergeCell ref="P32:Q32"/>
    <mergeCell ref="P33:X33"/>
    <mergeCell ref="Q34:X35"/>
    <mergeCell ref="O35:P35"/>
    <mergeCell ref="D38:F38"/>
    <mergeCell ref="D39:F39"/>
    <mergeCell ref="D40:F40"/>
    <mergeCell ref="O39:X39"/>
    <mergeCell ref="D35:F35"/>
    <mergeCell ref="D36:F36"/>
    <mergeCell ref="D37:F37"/>
    <mergeCell ref="P36:X36"/>
    <mergeCell ref="O40:X42"/>
    <mergeCell ref="I41:L41"/>
    <mergeCell ref="P37:X38"/>
  </mergeCells>
  <phoneticPr fontId="12" type="noConversion"/>
  <dataValidations count="1">
    <dataValidation type="list" allowBlank="1" showInputMessage="1" showErrorMessage="1" sqref="B16:B30" xr:uid="{F15AC928-CC7A-4E74-B9C1-4B01E9C723CE}">
      <formula1>$B$8:$B$12</formula1>
    </dataValidation>
  </dataValidations>
  <hyperlinks>
    <hyperlink ref="D7" r:id="rId1" display="International Rates (State Dept)" xr:uid="{21DD02F2-915F-4D90-9C34-CF297AEA1277}"/>
    <hyperlink ref="C7" r:id="rId2" xr:uid="{EAD12657-15CC-462B-8F73-3AA76AC31235}"/>
    <hyperlink ref="O8" r:id="rId3" display="accounts_payable@csub.edu *" xr:uid="{F355B758-BAB7-4151-A295-382A0F8AAFD7}"/>
  </hyperlinks>
  <printOptions horizontalCentered="1"/>
  <pageMargins left="0" right="0" top="0" bottom="0" header="0.05" footer="0.05"/>
  <pageSetup scale="56" orientation="landscape" r:id="rId4"/>
  <headerFooter>
    <oddFooter xml:space="preserve">&amp;R&amp;9 5/30/2024 version
</oddFooter>
  </headerFooter>
  <drawing r:id="rId5"/>
  <tableParts count="2">
    <tablePart r:id="rId6"/>
    <tablePart r:id="rId7"/>
  </tableParts>
  <extLst>
    <ext xmlns:x14="http://schemas.microsoft.com/office/spreadsheetml/2009/9/main" uri="{CCE6A557-97BC-4b89-ADB6-D9C93CAAB3DF}">
      <x14:dataValidations xmlns:xm="http://schemas.microsoft.com/office/excel/2006/main" count="5">
        <x14:dataValidation type="list" allowBlank="1" showInputMessage="1" showErrorMessage="1" xr:uid="{0ACE33F9-43E9-4BFC-9DCA-CDC786D70A66}">
          <x14:formula1>
            <xm:f>Data!$P$4:$P$9</xm:f>
          </x14:formula1>
          <xm:sqref>C8:C12</xm:sqref>
        </x14:dataValidation>
        <x14:dataValidation type="list" allowBlank="1" showInputMessage="1" showErrorMessage="1" xr:uid="{E0108D65-8053-483B-9BF2-E01394D20001}">
          <x14:formula1>
            <xm:f>Data!$AA$4:$AA$6</xm:f>
          </x14:formula1>
          <xm:sqref>C16:C30</xm:sqref>
        </x14:dataValidation>
        <x14:dataValidation type="list" allowBlank="1" showInputMessage="1" showErrorMessage="1" xr:uid="{E1AC477D-20B2-4D8E-B050-A73DD931046F}">
          <x14:formula1>
            <xm:f>Data!$P$13:$P$18</xm:f>
          </x14:formula1>
          <xm:sqref>H4</xm:sqref>
        </x14:dataValidation>
        <x14:dataValidation type="list" allowBlank="1" showInputMessage="1" showErrorMessage="1" xr:uid="{6B3CF0A8-3164-4D21-BDD0-D14B26DFD137}">
          <x14:formula1>
            <xm:f>Data!$P$21:$P$24</xm:f>
          </x14:formula1>
          <xm:sqref>B35:B40</xm:sqref>
        </x14:dataValidation>
        <x14:dataValidation type="list" allowBlank="1" showInputMessage="1" showErrorMessage="1" xr:uid="{3440FAF6-ACF9-4BC0-9B2E-EAF66C3F5046}">
          <x14:formula1>
            <xm:f>Data!$P$29:$P$31</xm:f>
          </x14:formula1>
          <xm:sqref>R32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G39"/>
  <sheetViews>
    <sheetView showGridLines="0" workbookViewId="0">
      <selection activeCell="B5" sqref="B5"/>
    </sheetView>
  </sheetViews>
  <sheetFormatPr defaultRowHeight="15" x14ac:dyDescent="0.25"/>
  <cols>
    <col min="1" max="1" width="4" customWidth="1"/>
    <col min="2" max="2" width="127.42578125" customWidth="1"/>
  </cols>
  <sheetData>
    <row r="2" spans="1:2" ht="27" customHeight="1" x14ac:dyDescent="0.25"/>
    <row r="3" spans="1:2" ht="18.75" x14ac:dyDescent="0.3">
      <c r="B3" s="2" t="s">
        <v>51</v>
      </c>
    </row>
    <row r="4" spans="1:2" ht="30" x14ac:dyDescent="0.25">
      <c r="A4" s="57">
        <v>1</v>
      </c>
      <c r="B4" s="124" t="s">
        <v>153</v>
      </c>
    </row>
    <row r="5" spans="1:2" x14ac:dyDescent="0.25">
      <c r="A5" s="57">
        <f>A4+1</f>
        <v>2</v>
      </c>
      <c r="B5" s="124" t="s">
        <v>44</v>
      </c>
    </row>
    <row r="6" spans="1:2" x14ac:dyDescent="0.25">
      <c r="A6" s="57">
        <f t="shared" ref="A6:A30" si="0">A5+1</f>
        <v>3</v>
      </c>
      <c r="B6" s="124" t="s">
        <v>118</v>
      </c>
    </row>
    <row r="7" spans="1:2" x14ac:dyDescent="0.25">
      <c r="A7" s="57">
        <f t="shared" si="0"/>
        <v>4</v>
      </c>
      <c r="B7" s="124" t="s">
        <v>45</v>
      </c>
    </row>
    <row r="8" spans="1:2" ht="30" x14ac:dyDescent="0.25">
      <c r="A8" s="57">
        <f t="shared" si="0"/>
        <v>5</v>
      </c>
      <c r="B8" s="125" t="s">
        <v>119</v>
      </c>
    </row>
    <row r="9" spans="1:2" ht="30" x14ac:dyDescent="0.25">
      <c r="A9" s="57">
        <f t="shared" si="0"/>
        <v>6</v>
      </c>
      <c r="B9" s="126" t="s">
        <v>121</v>
      </c>
    </row>
    <row r="10" spans="1:2" ht="30" x14ac:dyDescent="0.25">
      <c r="A10" s="57">
        <f t="shared" si="0"/>
        <v>7</v>
      </c>
      <c r="B10" s="127" t="s">
        <v>120</v>
      </c>
    </row>
    <row r="11" spans="1:2" ht="30" x14ac:dyDescent="0.25">
      <c r="A11" s="57">
        <f t="shared" si="0"/>
        <v>8</v>
      </c>
      <c r="B11" s="128" t="s">
        <v>122</v>
      </c>
    </row>
    <row r="12" spans="1:2" ht="30" x14ac:dyDescent="0.25">
      <c r="A12" s="57">
        <f t="shared" si="0"/>
        <v>9</v>
      </c>
      <c r="B12" s="128" t="s">
        <v>46</v>
      </c>
    </row>
    <row r="13" spans="1:2" x14ac:dyDescent="0.25">
      <c r="A13" s="57">
        <f t="shared" si="0"/>
        <v>10</v>
      </c>
      <c r="B13" s="128" t="s">
        <v>123</v>
      </c>
    </row>
    <row r="14" spans="1:2" x14ac:dyDescent="0.25">
      <c r="A14" s="57">
        <f t="shared" si="0"/>
        <v>11</v>
      </c>
      <c r="B14" s="129" t="s">
        <v>47</v>
      </c>
    </row>
    <row r="15" spans="1:2" ht="30" x14ac:dyDescent="0.25">
      <c r="A15" s="57">
        <f t="shared" si="0"/>
        <v>12</v>
      </c>
      <c r="B15" s="128" t="s">
        <v>124</v>
      </c>
    </row>
    <row r="16" spans="1:2" x14ac:dyDescent="0.25">
      <c r="A16" s="57">
        <f t="shared" si="0"/>
        <v>13</v>
      </c>
      <c r="B16" s="128" t="s">
        <v>48</v>
      </c>
    </row>
    <row r="17" spans="1:7" x14ac:dyDescent="0.25">
      <c r="A17" s="57">
        <f t="shared" si="0"/>
        <v>14</v>
      </c>
      <c r="B17" s="128" t="s">
        <v>125</v>
      </c>
    </row>
    <row r="18" spans="1:7" x14ac:dyDescent="0.25">
      <c r="A18" s="57">
        <f t="shared" si="0"/>
        <v>15</v>
      </c>
      <c r="B18" s="128" t="s">
        <v>126</v>
      </c>
    </row>
    <row r="19" spans="1:7" x14ac:dyDescent="0.25">
      <c r="A19" s="57">
        <f t="shared" si="0"/>
        <v>16</v>
      </c>
      <c r="B19" s="128" t="s">
        <v>127</v>
      </c>
      <c r="G19" s="123" t="s">
        <v>63</v>
      </c>
    </row>
    <row r="20" spans="1:7" x14ac:dyDescent="0.25">
      <c r="A20" s="57">
        <f t="shared" si="0"/>
        <v>17</v>
      </c>
      <c r="B20" s="128" t="s">
        <v>128</v>
      </c>
    </row>
    <row r="21" spans="1:7" x14ac:dyDescent="0.25">
      <c r="A21" s="57">
        <f t="shared" si="0"/>
        <v>18</v>
      </c>
      <c r="B21" s="128" t="s">
        <v>149</v>
      </c>
    </row>
    <row r="22" spans="1:7" ht="30" x14ac:dyDescent="0.25">
      <c r="A22" s="57">
        <f t="shared" si="0"/>
        <v>19</v>
      </c>
      <c r="B22" s="128" t="s">
        <v>129</v>
      </c>
    </row>
    <row r="23" spans="1:7" x14ac:dyDescent="0.25">
      <c r="A23" s="57">
        <f t="shared" si="0"/>
        <v>20</v>
      </c>
      <c r="B23" s="128" t="s">
        <v>130</v>
      </c>
    </row>
    <row r="24" spans="1:7" x14ac:dyDescent="0.25">
      <c r="A24" s="57">
        <f t="shared" si="0"/>
        <v>21</v>
      </c>
      <c r="B24" s="128" t="s">
        <v>131</v>
      </c>
    </row>
    <row r="25" spans="1:7" ht="15.75" customHeight="1" x14ac:dyDescent="0.25">
      <c r="A25" s="57">
        <f t="shared" si="0"/>
        <v>22</v>
      </c>
      <c r="B25" s="128" t="s">
        <v>132</v>
      </c>
    </row>
    <row r="26" spans="1:7" ht="30" x14ac:dyDescent="0.25">
      <c r="A26" s="57">
        <f t="shared" si="0"/>
        <v>23</v>
      </c>
      <c r="B26" s="128" t="s">
        <v>133</v>
      </c>
    </row>
    <row r="27" spans="1:7" x14ac:dyDescent="0.25">
      <c r="A27" s="57">
        <f t="shared" si="0"/>
        <v>24</v>
      </c>
      <c r="B27" s="128" t="s">
        <v>150</v>
      </c>
    </row>
    <row r="28" spans="1:7" ht="30" x14ac:dyDescent="0.25">
      <c r="A28" s="57">
        <f t="shared" si="0"/>
        <v>25</v>
      </c>
      <c r="B28" s="128" t="s">
        <v>134</v>
      </c>
    </row>
    <row r="29" spans="1:7" ht="30" x14ac:dyDescent="0.25">
      <c r="A29" s="57">
        <f t="shared" si="0"/>
        <v>26</v>
      </c>
      <c r="B29" s="128" t="s">
        <v>49</v>
      </c>
    </row>
    <row r="30" spans="1:7" x14ac:dyDescent="0.25">
      <c r="A30" s="243">
        <f t="shared" si="0"/>
        <v>27</v>
      </c>
      <c r="B30" s="130" t="s">
        <v>135</v>
      </c>
    </row>
    <row r="31" spans="1:7" x14ac:dyDescent="0.25">
      <c r="A31" s="244"/>
      <c r="B31" s="131" t="s">
        <v>136</v>
      </c>
    </row>
    <row r="32" spans="1:7" ht="30" x14ac:dyDescent="0.25">
      <c r="A32" s="244"/>
      <c r="B32" s="131" t="s">
        <v>137</v>
      </c>
    </row>
    <row r="33" spans="1:2" x14ac:dyDescent="0.25">
      <c r="A33" s="244"/>
      <c r="B33" s="131" t="s">
        <v>138</v>
      </c>
    </row>
    <row r="34" spans="1:2" x14ac:dyDescent="0.25">
      <c r="A34" s="244"/>
      <c r="B34" s="131" t="s">
        <v>139</v>
      </c>
    </row>
    <row r="35" spans="1:2" x14ac:dyDescent="0.25">
      <c r="A35" s="244"/>
      <c r="B35" s="131" t="s">
        <v>140</v>
      </c>
    </row>
    <row r="36" spans="1:2" x14ac:dyDescent="0.25">
      <c r="A36" s="244"/>
      <c r="B36" s="131" t="s">
        <v>141</v>
      </c>
    </row>
    <row r="37" spans="1:2" x14ac:dyDescent="0.25">
      <c r="A37" s="245"/>
      <c r="B37" s="132" t="s">
        <v>142</v>
      </c>
    </row>
    <row r="39" spans="1:2" ht="30" x14ac:dyDescent="0.25">
      <c r="B39" s="48" t="s">
        <v>143</v>
      </c>
    </row>
  </sheetData>
  <sheetProtection algorithmName="SHA-512" hashValue="V8iUw8SwkePTqAv7hNWO7gqCgcJFq42KgaLF+4//ETU+SDGsmaNKDIcyLahryPMog9AdMLSxeLwPQrpfdPKvjg==" saltValue="PvNPqt8PVgjtBFA2x2szYA==" spinCount="100000" sheet="1" objects="1" scenarios="1"/>
  <mergeCells count="1">
    <mergeCell ref="A30:A37"/>
  </mergeCells>
  <hyperlinks>
    <hyperlink ref="B39" r:id="rId1" display="For conversion rates, refer to OANDA Currency. Converter." xr:uid="{48CC3DB0-73F1-46A6-A897-106603D22C5B}"/>
    <hyperlink ref="B8" r:id="rId2" display="Search the GSA site for the domestic Meals &amp; Incidental Expenses (M&amp;IE) rate. Select the rate from the drop down menu. For non domestic locations, select &quot;international&quot;." xr:uid="{CD5D882E-A431-4365-970A-E80674AB183F}"/>
    <hyperlink ref="B9" r:id="rId3" display="For Alaska, Hawaii &amp; US Territories, select &quot;International&quot; and reference OCONUS for the rate to enter in column 3 of the location table." xr:uid="{E69C8169-DE80-40FB-BDDA-C33782A72979}"/>
    <hyperlink ref="B10" r:id="rId4" display="5  Search the Dept of State site for the international M&amp;IE per diem rates. Enter the resulting value in column 3 of the Location table." xr:uid="{C4AAF286-4DFD-45EC-A13D-966A3772FA79}"/>
  </hyperlinks>
  <printOptions horizontalCentered="1"/>
  <pageMargins left="0.15" right="0.15" top="0.2" bottom="0.2" header="0" footer="0"/>
  <pageSetup scale="7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5" sqref="B5"/>
    </sheetView>
  </sheetViews>
  <sheetFormatPr defaultRowHeight="15" x14ac:dyDescent="0.25"/>
  <cols>
    <col min="1" max="1" width="9.140625" customWidth="1"/>
    <col min="2" max="2" width="49.85546875" customWidth="1"/>
    <col min="3" max="3" width="10.42578125" bestFit="1" customWidth="1"/>
  </cols>
  <sheetData>
    <row r="1" spans="1:3" x14ac:dyDescent="0.25">
      <c r="A1" s="61" t="s">
        <v>52</v>
      </c>
      <c r="B1" s="62" t="s">
        <v>55</v>
      </c>
      <c r="C1" s="56" t="s">
        <v>56</v>
      </c>
    </row>
    <row r="2" spans="1:3" x14ac:dyDescent="0.25">
      <c r="A2" s="58">
        <v>1</v>
      </c>
      <c r="B2" s="57" t="s">
        <v>53</v>
      </c>
      <c r="C2" s="60">
        <v>45236</v>
      </c>
    </row>
    <row r="3" spans="1:3" x14ac:dyDescent="0.25">
      <c r="A3" s="58">
        <v>2</v>
      </c>
      <c r="B3" s="57" t="s">
        <v>54</v>
      </c>
      <c r="C3" s="60">
        <v>45243</v>
      </c>
    </row>
    <row r="4" spans="1:3" x14ac:dyDescent="0.25">
      <c r="A4" s="58">
        <v>3</v>
      </c>
      <c r="B4" s="57" t="s">
        <v>57</v>
      </c>
      <c r="C4" s="60">
        <v>45271</v>
      </c>
    </row>
    <row r="5" spans="1:3" x14ac:dyDescent="0.25">
      <c r="A5" s="58">
        <v>4</v>
      </c>
      <c r="B5" s="57" t="s">
        <v>58</v>
      </c>
      <c r="C5" s="60">
        <v>45280</v>
      </c>
    </row>
    <row r="6" spans="1:3" x14ac:dyDescent="0.25">
      <c r="A6" s="58"/>
      <c r="B6" s="57"/>
      <c r="C6" s="59"/>
    </row>
    <row r="7" spans="1:3" x14ac:dyDescent="0.25">
      <c r="A7" s="58"/>
      <c r="B7" s="57"/>
      <c r="C7" s="59"/>
    </row>
    <row r="8" spans="1:3" x14ac:dyDescent="0.25">
      <c r="A8" s="58"/>
      <c r="B8" s="57"/>
      <c r="C8" s="59"/>
    </row>
    <row r="9" spans="1:3" x14ac:dyDescent="0.25">
      <c r="A9" s="58"/>
      <c r="B9" s="57"/>
      <c r="C9" s="59"/>
    </row>
    <row r="10" spans="1:3" x14ac:dyDescent="0.25">
      <c r="A10" s="58"/>
      <c r="B10" s="57"/>
      <c r="C10" s="59"/>
    </row>
    <row r="11" spans="1:3" x14ac:dyDescent="0.25">
      <c r="A11" s="58"/>
      <c r="B11" s="57"/>
      <c r="C11" s="59"/>
    </row>
    <row r="12" spans="1:3" x14ac:dyDescent="0.25">
      <c r="A12" s="58"/>
      <c r="B12" s="57"/>
      <c r="C12" s="59"/>
    </row>
    <row r="13" spans="1:3" x14ac:dyDescent="0.25">
      <c r="A13" s="58"/>
      <c r="B13" s="57"/>
      <c r="C13" s="59"/>
    </row>
    <row r="14" spans="1:3" x14ac:dyDescent="0.25">
      <c r="A14" s="55"/>
      <c r="B14" s="63"/>
      <c r="C14" s="54"/>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AA3" sqref="AA3:AA5"/>
    </sheetView>
  </sheetViews>
  <sheetFormatPr defaultRowHeight="15" x14ac:dyDescent="0.25"/>
  <cols>
    <col min="1" max="1" width="11.7109375" hidden="1" customWidth="1"/>
    <col min="2" max="3" width="0" hidden="1" customWidth="1"/>
    <col min="4" max="4" width="13.5703125" style="25" customWidth="1"/>
    <col min="5" max="7" width="13.28515625" customWidth="1"/>
    <col min="8" max="8" width="13.85546875" customWidth="1"/>
    <col min="10" max="14" width="14.42578125" hidden="1" customWidth="1"/>
    <col min="24" max="24" width="15.85546875" customWidth="1"/>
    <col min="25" max="25" width="10.28515625" customWidth="1"/>
    <col min="27" max="27" width="22.140625" customWidth="1"/>
  </cols>
  <sheetData>
    <row r="1" spans="1:27" ht="15.75" x14ac:dyDescent="0.25">
      <c r="D1" s="26" t="s">
        <v>23</v>
      </c>
      <c r="P1" s="1" t="s">
        <v>24</v>
      </c>
      <c r="X1" t="s">
        <v>27</v>
      </c>
    </row>
    <row r="3" spans="1:27" x14ac:dyDescent="0.25">
      <c r="A3" s="3" t="s">
        <v>14</v>
      </c>
      <c r="D3" s="23" t="s">
        <v>11</v>
      </c>
      <c r="E3" s="9" t="s">
        <v>0</v>
      </c>
      <c r="F3" s="9" t="s">
        <v>1</v>
      </c>
      <c r="G3" s="9" t="s">
        <v>2</v>
      </c>
      <c r="H3" s="10" t="s">
        <v>12</v>
      </c>
      <c r="J3" s="4" t="s">
        <v>11</v>
      </c>
      <c r="K3" s="4" t="s">
        <v>0</v>
      </c>
      <c r="L3" s="4" t="s">
        <v>1</v>
      </c>
      <c r="M3" s="4" t="s">
        <v>2</v>
      </c>
      <c r="N3" s="4" t="s">
        <v>12</v>
      </c>
      <c r="P3" s="3" t="s">
        <v>14</v>
      </c>
      <c r="Q3" s="3" t="s">
        <v>20</v>
      </c>
      <c r="R3" s="3" t="s">
        <v>1</v>
      </c>
      <c r="S3" s="3" t="s">
        <v>2</v>
      </c>
      <c r="T3" s="3" t="s">
        <v>19</v>
      </c>
      <c r="U3" s="3" t="s">
        <v>9</v>
      </c>
      <c r="X3" t="s">
        <v>28</v>
      </c>
      <c r="Y3" t="s">
        <v>32</v>
      </c>
      <c r="AA3" t="s">
        <v>16</v>
      </c>
    </row>
    <row r="4" spans="1:27" x14ac:dyDescent="0.25">
      <c r="A4" s="3">
        <v>59</v>
      </c>
      <c r="D4" s="24" t="s">
        <v>13</v>
      </c>
      <c r="E4" s="11">
        <v>0.15</v>
      </c>
      <c r="F4" s="11">
        <v>0.25</v>
      </c>
      <c r="G4" s="11">
        <v>0.4</v>
      </c>
      <c r="H4" s="12">
        <v>0.2</v>
      </c>
      <c r="J4" s="4"/>
      <c r="K4" s="7">
        <v>0.15</v>
      </c>
      <c r="L4" s="7">
        <v>0.25</v>
      </c>
      <c r="M4" s="7">
        <v>0.4</v>
      </c>
      <c r="N4" s="7">
        <v>0.2</v>
      </c>
      <c r="P4" s="3">
        <v>59</v>
      </c>
      <c r="Q4" s="19">
        <v>13</v>
      </c>
      <c r="R4" s="19">
        <v>15</v>
      </c>
      <c r="S4" s="19">
        <v>26</v>
      </c>
      <c r="T4" s="19">
        <v>5</v>
      </c>
      <c r="U4" s="19">
        <v>44.25</v>
      </c>
      <c r="X4" t="s">
        <v>29</v>
      </c>
      <c r="AA4" t="s">
        <v>9</v>
      </c>
    </row>
    <row r="5" spans="1:27" x14ac:dyDescent="0.25">
      <c r="A5" s="3">
        <v>64</v>
      </c>
      <c r="D5" s="13">
        <v>1</v>
      </c>
      <c r="E5" s="14">
        <v>0</v>
      </c>
      <c r="F5" s="14">
        <v>0</v>
      </c>
      <c r="G5" s="14">
        <v>0</v>
      </c>
      <c r="H5" s="15">
        <v>1</v>
      </c>
      <c r="J5" s="5">
        <v>1</v>
      </c>
      <c r="K5" s="8">
        <f>ROUND(J5*$K$4,0)</f>
        <v>0</v>
      </c>
      <c r="L5" s="6">
        <f>ROUND(J5*$L$4,0)</f>
        <v>0</v>
      </c>
      <c r="M5" s="6">
        <f>ROUND(J5*$M$4,0)</f>
        <v>0</v>
      </c>
      <c r="N5" s="6">
        <f>ROUND(J5*$N$4,0)</f>
        <v>0</v>
      </c>
      <c r="P5" s="3">
        <v>64</v>
      </c>
      <c r="Q5" s="20">
        <v>14</v>
      </c>
      <c r="R5" s="20">
        <v>16</v>
      </c>
      <c r="S5" s="20">
        <v>29</v>
      </c>
      <c r="T5" s="20">
        <v>5</v>
      </c>
      <c r="U5" s="20">
        <v>48</v>
      </c>
      <c r="X5" t="s">
        <v>30</v>
      </c>
      <c r="AA5" t="s">
        <v>10</v>
      </c>
    </row>
    <row r="6" spans="1:27" x14ac:dyDescent="0.2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v>69</v>
      </c>
      <c r="Q6" s="19">
        <v>16</v>
      </c>
      <c r="R6" s="19">
        <v>17</v>
      </c>
      <c r="S6" s="19">
        <v>31</v>
      </c>
      <c r="T6" s="19">
        <v>5</v>
      </c>
      <c r="U6" s="19">
        <v>51.75</v>
      </c>
      <c r="X6" t="s">
        <v>31</v>
      </c>
      <c r="Y6">
        <v>0.67</v>
      </c>
    </row>
    <row r="7" spans="1:27" x14ac:dyDescent="0.25">
      <c r="A7" s="3">
        <v>74</v>
      </c>
      <c r="D7" s="13">
        <v>3</v>
      </c>
      <c r="E7" s="14">
        <v>0</v>
      </c>
      <c r="F7" s="14">
        <v>1</v>
      </c>
      <c r="G7" s="14">
        <v>1</v>
      </c>
      <c r="H7" s="15">
        <v>1</v>
      </c>
      <c r="J7" s="5">
        <v>3</v>
      </c>
      <c r="K7" s="8">
        <f t="shared" si="0"/>
        <v>0</v>
      </c>
      <c r="L7" s="6">
        <f t="shared" si="1"/>
        <v>1</v>
      </c>
      <c r="M7" s="6">
        <f t="shared" si="2"/>
        <v>1</v>
      </c>
      <c r="N7" s="6">
        <f t="shared" si="3"/>
        <v>1</v>
      </c>
      <c r="P7" s="3">
        <v>74</v>
      </c>
      <c r="Q7" s="20">
        <v>17</v>
      </c>
      <c r="R7" s="20">
        <v>18</v>
      </c>
      <c r="S7" s="20">
        <v>34</v>
      </c>
      <c r="T7" s="20">
        <v>5</v>
      </c>
      <c r="U7" s="20">
        <v>55.5</v>
      </c>
    </row>
    <row r="8" spans="1:27" x14ac:dyDescent="0.25">
      <c r="A8" s="3">
        <v>79</v>
      </c>
      <c r="D8" s="13">
        <v>4</v>
      </c>
      <c r="E8" s="14">
        <v>1</v>
      </c>
      <c r="F8" s="14">
        <v>1</v>
      </c>
      <c r="G8" s="14">
        <v>1</v>
      </c>
      <c r="H8" s="15">
        <v>1</v>
      </c>
      <c r="J8" s="5">
        <v>4</v>
      </c>
      <c r="K8" s="8">
        <f t="shared" si="0"/>
        <v>1</v>
      </c>
      <c r="L8" s="6">
        <f t="shared" si="1"/>
        <v>1</v>
      </c>
      <c r="M8" s="6">
        <f t="shared" si="2"/>
        <v>2</v>
      </c>
      <c r="N8" s="6">
        <f t="shared" si="3"/>
        <v>1</v>
      </c>
      <c r="P8" s="3">
        <v>79</v>
      </c>
      <c r="Q8" s="19">
        <v>18</v>
      </c>
      <c r="R8" s="19">
        <v>20</v>
      </c>
      <c r="S8" s="19">
        <v>36</v>
      </c>
      <c r="T8" s="19">
        <v>5</v>
      </c>
      <c r="U8" s="19">
        <v>59.25</v>
      </c>
    </row>
    <row r="9" spans="1:27" x14ac:dyDescent="0.25">
      <c r="D9" s="13">
        <v>5</v>
      </c>
      <c r="E9" s="14">
        <v>1</v>
      </c>
      <c r="F9" s="14">
        <v>1</v>
      </c>
      <c r="G9" s="14">
        <v>2</v>
      </c>
      <c r="H9" s="15">
        <v>1</v>
      </c>
      <c r="J9" s="5">
        <v>5</v>
      </c>
      <c r="K9" s="8">
        <f t="shared" si="0"/>
        <v>1</v>
      </c>
      <c r="L9" s="6">
        <f t="shared" si="1"/>
        <v>1</v>
      </c>
      <c r="M9" s="6">
        <f t="shared" si="2"/>
        <v>2</v>
      </c>
      <c r="N9" s="6">
        <f t="shared" si="3"/>
        <v>1</v>
      </c>
      <c r="P9" s="3" t="s">
        <v>17</v>
      </c>
      <c r="Q9" s="3"/>
      <c r="R9" s="3"/>
      <c r="S9" s="3"/>
      <c r="T9" s="3"/>
      <c r="U9" s="3"/>
    </row>
    <row r="10" spans="1:27" x14ac:dyDescent="0.25">
      <c r="D10" s="13">
        <v>6</v>
      </c>
      <c r="E10" s="14">
        <v>1</v>
      </c>
      <c r="F10" s="14">
        <v>2</v>
      </c>
      <c r="G10" s="14">
        <v>2</v>
      </c>
      <c r="H10" s="15">
        <v>1</v>
      </c>
      <c r="J10" s="5">
        <v>6</v>
      </c>
      <c r="K10" s="8">
        <f t="shared" si="0"/>
        <v>1</v>
      </c>
      <c r="L10" s="6">
        <f t="shared" si="1"/>
        <v>2</v>
      </c>
      <c r="M10" s="6">
        <f t="shared" si="2"/>
        <v>2</v>
      </c>
      <c r="N10" s="6">
        <f t="shared" si="3"/>
        <v>1</v>
      </c>
    </row>
    <row r="11" spans="1:27" x14ac:dyDescent="0.25">
      <c r="D11" s="13">
        <v>7</v>
      </c>
      <c r="E11" s="14">
        <v>1</v>
      </c>
      <c r="F11" s="14">
        <v>2</v>
      </c>
      <c r="G11" s="14">
        <v>3</v>
      </c>
      <c r="H11" s="15">
        <v>1</v>
      </c>
      <c r="J11" s="5">
        <v>7</v>
      </c>
      <c r="K11" s="8">
        <f t="shared" si="0"/>
        <v>1</v>
      </c>
      <c r="L11" s="6">
        <f t="shared" si="1"/>
        <v>2</v>
      </c>
      <c r="M11" s="6">
        <f t="shared" si="2"/>
        <v>3</v>
      </c>
      <c r="N11" s="6">
        <f t="shared" si="3"/>
        <v>1</v>
      </c>
    </row>
    <row r="12" spans="1:27" x14ac:dyDescent="0.25">
      <c r="D12" s="13">
        <v>8</v>
      </c>
      <c r="E12" s="14">
        <v>1</v>
      </c>
      <c r="F12" s="14">
        <v>2</v>
      </c>
      <c r="G12" s="14">
        <v>3</v>
      </c>
      <c r="H12" s="15">
        <v>2</v>
      </c>
      <c r="J12" s="5">
        <v>8</v>
      </c>
      <c r="K12" s="8">
        <f t="shared" si="0"/>
        <v>1</v>
      </c>
      <c r="L12" s="6">
        <f t="shared" si="1"/>
        <v>2</v>
      </c>
      <c r="M12" s="6">
        <f t="shared" si="2"/>
        <v>3</v>
      </c>
      <c r="N12" s="6">
        <f t="shared" si="3"/>
        <v>2</v>
      </c>
      <c r="P12" t="s">
        <v>64</v>
      </c>
    </row>
    <row r="13" spans="1:27" x14ac:dyDescent="0.25">
      <c r="D13" s="13">
        <v>9</v>
      </c>
      <c r="E13" s="14">
        <v>1</v>
      </c>
      <c r="F13" s="14">
        <v>2</v>
      </c>
      <c r="G13" s="14">
        <v>4</v>
      </c>
      <c r="H13" s="15">
        <v>2</v>
      </c>
      <c r="J13" s="5">
        <v>9</v>
      </c>
      <c r="K13" s="8">
        <f t="shared" si="0"/>
        <v>1</v>
      </c>
      <c r="L13" s="6">
        <f t="shared" si="1"/>
        <v>2</v>
      </c>
      <c r="M13" s="6">
        <f t="shared" si="2"/>
        <v>4</v>
      </c>
      <c r="N13" s="6">
        <f t="shared" si="3"/>
        <v>2</v>
      </c>
      <c r="P13" t="s">
        <v>65</v>
      </c>
    </row>
    <row r="14" spans="1:27" x14ac:dyDescent="0.25">
      <c r="D14" s="13">
        <v>10</v>
      </c>
      <c r="E14" s="14">
        <v>2</v>
      </c>
      <c r="F14" s="14">
        <v>2</v>
      </c>
      <c r="G14" s="14">
        <v>4</v>
      </c>
      <c r="H14" s="15">
        <v>2</v>
      </c>
      <c r="J14" s="5">
        <v>10</v>
      </c>
      <c r="K14" s="8">
        <f t="shared" si="0"/>
        <v>2</v>
      </c>
      <c r="L14" s="6">
        <f t="shared" si="1"/>
        <v>3</v>
      </c>
      <c r="M14" s="6">
        <f t="shared" si="2"/>
        <v>4</v>
      </c>
      <c r="N14" s="6">
        <f t="shared" si="3"/>
        <v>2</v>
      </c>
      <c r="P14" t="s">
        <v>66</v>
      </c>
    </row>
    <row r="15" spans="1:27" x14ac:dyDescent="0.25">
      <c r="D15" s="13">
        <v>11</v>
      </c>
      <c r="E15" s="14">
        <v>2</v>
      </c>
      <c r="F15" s="14">
        <v>3</v>
      </c>
      <c r="G15" s="14">
        <v>4</v>
      </c>
      <c r="H15" s="15">
        <v>2</v>
      </c>
      <c r="J15" s="5">
        <v>11</v>
      </c>
      <c r="K15" s="8">
        <f t="shared" si="0"/>
        <v>2</v>
      </c>
      <c r="L15" s="6">
        <f t="shared" si="1"/>
        <v>3</v>
      </c>
      <c r="M15" s="6">
        <f t="shared" si="2"/>
        <v>4</v>
      </c>
      <c r="N15" s="6">
        <f t="shared" si="3"/>
        <v>2</v>
      </c>
      <c r="P15" t="s">
        <v>67</v>
      </c>
    </row>
    <row r="16" spans="1:27" x14ac:dyDescent="0.25">
      <c r="D16" s="13">
        <v>12</v>
      </c>
      <c r="E16" s="14">
        <v>2</v>
      </c>
      <c r="F16" s="14">
        <v>3</v>
      </c>
      <c r="G16" s="14">
        <v>5</v>
      </c>
      <c r="H16" s="15">
        <v>2</v>
      </c>
      <c r="J16" s="5">
        <v>12</v>
      </c>
      <c r="K16" s="8">
        <f t="shared" si="0"/>
        <v>2</v>
      </c>
      <c r="L16" s="6">
        <f t="shared" si="1"/>
        <v>3</v>
      </c>
      <c r="M16" s="6">
        <f t="shared" si="2"/>
        <v>5</v>
      </c>
      <c r="N16" s="6">
        <f t="shared" si="3"/>
        <v>2</v>
      </c>
      <c r="P16" t="s">
        <v>68</v>
      </c>
    </row>
    <row r="17" spans="4:16" x14ac:dyDescent="0.25">
      <c r="D17" s="13">
        <v>13</v>
      </c>
      <c r="E17" s="14">
        <v>2</v>
      </c>
      <c r="F17" s="14">
        <v>3</v>
      </c>
      <c r="G17" s="14">
        <v>5</v>
      </c>
      <c r="H17" s="15">
        <v>3</v>
      </c>
      <c r="J17" s="5">
        <v>13</v>
      </c>
      <c r="K17" s="8">
        <f t="shared" si="0"/>
        <v>2</v>
      </c>
      <c r="L17" s="6">
        <f t="shared" si="1"/>
        <v>3</v>
      </c>
      <c r="M17" s="6">
        <f t="shared" si="2"/>
        <v>5</v>
      </c>
      <c r="N17" s="6">
        <f t="shared" si="3"/>
        <v>3</v>
      </c>
      <c r="P17" t="s">
        <v>69</v>
      </c>
    </row>
    <row r="18" spans="4:16" x14ac:dyDescent="0.25">
      <c r="D18" s="13">
        <v>14</v>
      </c>
      <c r="E18" s="14">
        <v>2</v>
      </c>
      <c r="F18" s="14">
        <v>4</v>
      </c>
      <c r="G18" s="14">
        <v>5</v>
      </c>
      <c r="H18" s="15">
        <v>3</v>
      </c>
      <c r="J18" s="5">
        <v>14</v>
      </c>
      <c r="K18" s="8">
        <f t="shared" si="0"/>
        <v>2</v>
      </c>
      <c r="L18" s="6">
        <f t="shared" si="1"/>
        <v>4</v>
      </c>
      <c r="M18" s="6">
        <f t="shared" si="2"/>
        <v>6</v>
      </c>
      <c r="N18" s="6">
        <f t="shared" si="3"/>
        <v>3</v>
      </c>
    </row>
    <row r="19" spans="4:16" x14ac:dyDescent="0.25">
      <c r="D19" s="13">
        <v>15</v>
      </c>
      <c r="E19" s="14">
        <v>2</v>
      </c>
      <c r="F19" s="14">
        <v>4</v>
      </c>
      <c r="G19" s="14">
        <v>6</v>
      </c>
      <c r="H19" s="15">
        <v>3</v>
      </c>
      <c r="J19" s="5">
        <v>15</v>
      </c>
      <c r="K19" s="8">
        <f t="shared" si="0"/>
        <v>2</v>
      </c>
      <c r="L19" s="6">
        <f t="shared" si="1"/>
        <v>4</v>
      </c>
      <c r="M19" s="6">
        <f t="shared" si="2"/>
        <v>6</v>
      </c>
      <c r="N19" s="6">
        <f t="shared" si="3"/>
        <v>3</v>
      </c>
    </row>
    <row r="20" spans="4:16" x14ac:dyDescent="0.25">
      <c r="D20" s="13">
        <v>16</v>
      </c>
      <c r="E20" s="14">
        <v>2</v>
      </c>
      <c r="F20" s="14">
        <v>4</v>
      </c>
      <c r="G20" s="14">
        <v>7</v>
      </c>
      <c r="H20" s="15">
        <v>3</v>
      </c>
      <c r="J20" s="5">
        <v>16</v>
      </c>
      <c r="K20" s="8">
        <f t="shared" si="0"/>
        <v>2</v>
      </c>
      <c r="L20" s="6">
        <f t="shared" si="1"/>
        <v>4</v>
      </c>
      <c r="M20" s="6">
        <f t="shared" si="2"/>
        <v>6</v>
      </c>
      <c r="N20" s="6">
        <f t="shared" si="3"/>
        <v>3</v>
      </c>
      <c r="P20" t="s">
        <v>109</v>
      </c>
    </row>
    <row r="21" spans="4:16" x14ac:dyDescent="0.25">
      <c r="D21" s="13">
        <v>17</v>
      </c>
      <c r="E21" s="14">
        <v>3</v>
      </c>
      <c r="F21" s="14">
        <v>4</v>
      </c>
      <c r="G21" s="14">
        <v>7</v>
      </c>
      <c r="H21" s="15">
        <v>3</v>
      </c>
      <c r="J21" s="5">
        <v>17</v>
      </c>
      <c r="K21" s="8">
        <f t="shared" si="0"/>
        <v>3</v>
      </c>
      <c r="L21" s="6">
        <f t="shared" si="1"/>
        <v>4</v>
      </c>
      <c r="M21" s="6">
        <f t="shared" si="2"/>
        <v>7</v>
      </c>
      <c r="N21" s="6">
        <f t="shared" si="3"/>
        <v>3</v>
      </c>
      <c r="P21" t="s">
        <v>110</v>
      </c>
    </row>
    <row r="22" spans="4:16" x14ac:dyDescent="0.25">
      <c r="D22" s="13">
        <v>18</v>
      </c>
      <c r="E22" s="14">
        <v>3</v>
      </c>
      <c r="F22" s="14">
        <v>5</v>
      </c>
      <c r="G22" s="14">
        <v>7</v>
      </c>
      <c r="H22" s="15">
        <v>3</v>
      </c>
      <c r="J22" s="5">
        <v>18</v>
      </c>
      <c r="K22" s="8">
        <f t="shared" si="0"/>
        <v>3</v>
      </c>
      <c r="L22" s="6">
        <f t="shared" si="1"/>
        <v>5</v>
      </c>
      <c r="M22" s="6">
        <f t="shared" si="2"/>
        <v>7</v>
      </c>
      <c r="N22" s="6">
        <f t="shared" si="3"/>
        <v>4</v>
      </c>
      <c r="P22" t="s">
        <v>111</v>
      </c>
    </row>
    <row r="23" spans="4:16" x14ac:dyDescent="0.25">
      <c r="D23" s="13">
        <v>19</v>
      </c>
      <c r="E23" s="14">
        <v>3</v>
      </c>
      <c r="F23" s="14">
        <v>5</v>
      </c>
      <c r="G23" s="14">
        <v>8</v>
      </c>
      <c r="H23" s="15">
        <v>3</v>
      </c>
      <c r="J23" s="5">
        <v>19</v>
      </c>
      <c r="K23" s="8">
        <f t="shared" si="0"/>
        <v>3</v>
      </c>
      <c r="L23" s="6">
        <f t="shared" si="1"/>
        <v>5</v>
      </c>
      <c r="M23" s="6">
        <f t="shared" si="2"/>
        <v>8</v>
      </c>
      <c r="N23" s="6">
        <f t="shared" si="3"/>
        <v>4</v>
      </c>
      <c r="P23" t="s">
        <v>112</v>
      </c>
    </row>
    <row r="24" spans="4:16" x14ac:dyDescent="0.25">
      <c r="D24" s="13">
        <v>20</v>
      </c>
      <c r="E24" s="14">
        <v>3</v>
      </c>
      <c r="F24" s="14">
        <v>5</v>
      </c>
      <c r="G24" s="14">
        <v>8</v>
      </c>
      <c r="H24" s="15">
        <v>4</v>
      </c>
      <c r="J24" s="5">
        <v>20</v>
      </c>
      <c r="K24" s="8">
        <f t="shared" si="0"/>
        <v>3</v>
      </c>
      <c r="L24" s="6">
        <f t="shared" si="1"/>
        <v>5</v>
      </c>
      <c r="M24" s="6">
        <f t="shared" si="2"/>
        <v>8</v>
      </c>
      <c r="N24" s="6">
        <f t="shared" si="3"/>
        <v>4</v>
      </c>
      <c r="P24" t="s">
        <v>113</v>
      </c>
    </row>
    <row r="25" spans="4:16" x14ac:dyDescent="0.25">
      <c r="D25" s="13">
        <v>21</v>
      </c>
      <c r="E25" s="14">
        <v>3</v>
      </c>
      <c r="F25" s="14">
        <v>5</v>
      </c>
      <c r="G25" s="14">
        <v>9</v>
      </c>
      <c r="H25" s="15">
        <v>4</v>
      </c>
      <c r="J25" s="5">
        <v>21</v>
      </c>
      <c r="K25" s="8">
        <f t="shared" si="0"/>
        <v>3</v>
      </c>
      <c r="L25" s="6">
        <f t="shared" si="1"/>
        <v>5</v>
      </c>
      <c r="M25" s="6">
        <f t="shared" si="2"/>
        <v>8</v>
      </c>
      <c r="N25" s="6">
        <f t="shared" si="3"/>
        <v>4</v>
      </c>
    </row>
    <row r="26" spans="4:16" x14ac:dyDescent="0.25">
      <c r="D26" s="13">
        <v>22</v>
      </c>
      <c r="E26" s="14">
        <v>3</v>
      </c>
      <c r="F26" s="14">
        <v>6</v>
      </c>
      <c r="G26" s="14">
        <v>9</v>
      </c>
      <c r="H26" s="15">
        <v>4</v>
      </c>
      <c r="J26" s="5">
        <v>22</v>
      </c>
      <c r="K26" s="8">
        <f t="shared" si="0"/>
        <v>3</v>
      </c>
      <c r="L26" s="6">
        <f t="shared" si="1"/>
        <v>6</v>
      </c>
      <c r="M26" s="6">
        <f t="shared" si="2"/>
        <v>9</v>
      </c>
      <c r="N26" s="6">
        <f t="shared" si="3"/>
        <v>4</v>
      </c>
    </row>
    <row r="27" spans="4:16" x14ac:dyDescent="0.25">
      <c r="D27" s="13">
        <v>23</v>
      </c>
      <c r="E27" s="14">
        <v>3</v>
      </c>
      <c r="F27" s="14">
        <v>6</v>
      </c>
      <c r="G27" s="14">
        <v>9</v>
      </c>
      <c r="H27" s="15">
        <v>5</v>
      </c>
      <c r="J27" s="5">
        <v>23</v>
      </c>
      <c r="K27" s="8">
        <f t="shared" si="0"/>
        <v>3</v>
      </c>
      <c r="L27" s="6">
        <f t="shared" si="1"/>
        <v>6</v>
      </c>
      <c r="M27" s="6">
        <f t="shared" si="2"/>
        <v>9</v>
      </c>
      <c r="N27" s="6">
        <f t="shared" si="3"/>
        <v>5</v>
      </c>
      <c r="P27" s="1" t="s">
        <v>115</v>
      </c>
    </row>
    <row r="28" spans="4:16" x14ac:dyDescent="0.25">
      <c r="D28" s="13">
        <v>24</v>
      </c>
      <c r="E28" s="14">
        <v>4</v>
      </c>
      <c r="F28" s="14">
        <v>6</v>
      </c>
      <c r="G28" s="14">
        <v>9</v>
      </c>
      <c r="H28" s="15">
        <v>5</v>
      </c>
      <c r="J28" s="5">
        <v>24</v>
      </c>
      <c r="K28" s="8">
        <f t="shared" si="0"/>
        <v>4</v>
      </c>
      <c r="L28" s="6">
        <f t="shared" si="1"/>
        <v>6</v>
      </c>
      <c r="M28" s="6">
        <f t="shared" si="2"/>
        <v>10</v>
      </c>
      <c r="N28" s="6">
        <f t="shared" si="3"/>
        <v>5</v>
      </c>
    </row>
    <row r="29" spans="4:16" x14ac:dyDescent="0.25">
      <c r="D29" s="13">
        <v>25</v>
      </c>
      <c r="E29" s="14">
        <v>4</v>
      </c>
      <c r="F29" s="14">
        <v>6</v>
      </c>
      <c r="G29" s="14">
        <v>10</v>
      </c>
      <c r="H29" s="15">
        <v>5</v>
      </c>
      <c r="J29" s="5">
        <v>25</v>
      </c>
      <c r="K29" s="8">
        <f t="shared" si="0"/>
        <v>4</v>
      </c>
      <c r="L29" s="6">
        <f t="shared" si="1"/>
        <v>6</v>
      </c>
      <c r="M29" s="6">
        <f t="shared" si="2"/>
        <v>10</v>
      </c>
      <c r="N29" s="6">
        <f t="shared" si="3"/>
        <v>5</v>
      </c>
      <c r="P29" s="121" t="s">
        <v>93</v>
      </c>
    </row>
    <row r="30" spans="4:16" x14ac:dyDescent="0.25">
      <c r="D30" s="13">
        <v>26</v>
      </c>
      <c r="E30" s="14">
        <v>4</v>
      </c>
      <c r="F30" s="14">
        <v>7</v>
      </c>
      <c r="G30" s="14">
        <v>11</v>
      </c>
      <c r="H30" s="15">
        <v>5</v>
      </c>
      <c r="J30" s="5">
        <v>26</v>
      </c>
      <c r="K30" s="8">
        <f t="shared" si="0"/>
        <v>4</v>
      </c>
      <c r="L30" s="6">
        <f t="shared" si="1"/>
        <v>7</v>
      </c>
      <c r="M30" s="6">
        <f t="shared" si="2"/>
        <v>10</v>
      </c>
      <c r="N30" s="6">
        <f t="shared" si="3"/>
        <v>5</v>
      </c>
      <c r="P30" t="s">
        <v>116</v>
      </c>
    </row>
    <row r="31" spans="4:16" x14ac:dyDescent="0.25">
      <c r="D31" s="13">
        <v>27</v>
      </c>
      <c r="E31" s="14">
        <v>4</v>
      </c>
      <c r="F31" s="14">
        <v>7</v>
      </c>
      <c r="G31" s="14">
        <v>11</v>
      </c>
      <c r="H31" s="15">
        <v>5</v>
      </c>
      <c r="J31" s="5">
        <v>27</v>
      </c>
      <c r="K31" s="8">
        <f t="shared" si="0"/>
        <v>4</v>
      </c>
      <c r="L31" s="6">
        <f t="shared" si="1"/>
        <v>7</v>
      </c>
      <c r="M31" s="6">
        <f t="shared" si="2"/>
        <v>11</v>
      </c>
      <c r="N31" s="6">
        <f t="shared" si="3"/>
        <v>5</v>
      </c>
      <c r="P31" t="s">
        <v>117</v>
      </c>
    </row>
    <row r="32" spans="4:16" x14ac:dyDescent="0.25">
      <c r="D32" s="13">
        <v>28</v>
      </c>
      <c r="E32" s="14">
        <v>4</v>
      </c>
      <c r="F32" s="14">
        <v>7</v>
      </c>
      <c r="G32" s="14">
        <v>11</v>
      </c>
      <c r="H32" s="15">
        <v>6</v>
      </c>
      <c r="J32" s="5">
        <v>28</v>
      </c>
      <c r="K32" s="8">
        <f t="shared" si="0"/>
        <v>4</v>
      </c>
      <c r="L32" s="6">
        <f t="shared" si="1"/>
        <v>7</v>
      </c>
      <c r="M32" s="6">
        <f t="shared" si="2"/>
        <v>11</v>
      </c>
      <c r="N32" s="6">
        <f t="shared" si="3"/>
        <v>6</v>
      </c>
    </row>
    <row r="33" spans="4:14" x14ac:dyDescent="0.25">
      <c r="D33" s="13">
        <v>29</v>
      </c>
      <c r="E33" s="14">
        <v>4</v>
      </c>
      <c r="F33" s="14">
        <v>7</v>
      </c>
      <c r="G33" s="14">
        <v>12</v>
      </c>
      <c r="H33" s="15">
        <v>6</v>
      </c>
      <c r="J33" s="5">
        <v>29</v>
      </c>
      <c r="K33" s="8">
        <f t="shared" si="0"/>
        <v>4</v>
      </c>
      <c r="L33" s="6">
        <f t="shared" si="1"/>
        <v>7</v>
      </c>
      <c r="M33" s="6">
        <f t="shared" si="2"/>
        <v>12</v>
      </c>
      <c r="N33" s="6">
        <f t="shared" si="3"/>
        <v>6</v>
      </c>
    </row>
    <row r="34" spans="4:14" x14ac:dyDescent="0.25">
      <c r="D34" s="13">
        <v>30</v>
      </c>
      <c r="E34" s="14">
        <v>5</v>
      </c>
      <c r="F34" s="14">
        <v>7</v>
      </c>
      <c r="G34" s="14">
        <v>12</v>
      </c>
      <c r="H34" s="15">
        <v>6</v>
      </c>
      <c r="J34" s="5">
        <v>30</v>
      </c>
      <c r="K34" s="8">
        <f t="shared" si="0"/>
        <v>5</v>
      </c>
      <c r="L34" s="6">
        <f t="shared" si="1"/>
        <v>8</v>
      </c>
      <c r="M34" s="6">
        <f t="shared" si="2"/>
        <v>12</v>
      </c>
      <c r="N34" s="6">
        <f t="shared" si="3"/>
        <v>6</v>
      </c>
    </row>
    <row r="35" spans="4:14" x14ac:dyDescent="0.25">
      <c r="D35" s="13">
        <v>31</v>
      </c>
      <c r="E35" s="14">
        <v>5</v>
      </c>
      <c r="F35" s="14">
        <v>8</v>
      </c>
      <c r="G35" s="14">
        <v>12</v>
      </c>
      <c r="H35" s="15">
        <v>6</v>
      </c>
      <c r="J35" s="5">
        <v>31</v>
      </c>
      <c r="K35" s="8">
        <f t="shared" si="0"/>
        <v>5</v>
      </c>
      <c r="L35" s="6">
        <f t="shared" si="1"/>
        <v>8</v>
      </c>
      <c r="M35" s="6">
        <f t="shared" si="2"/>
        <v>12</v>
      </c>
      <c r="N35" s="6">
        <f t="shared" si="3"/>
        <v>6</v>
      </c>
    </row>
    <row r="36" spans="4:14" x14ac:dyDescent="0.25">
      <c r="D36" s="13">
        <v>32</v>
      </c>
      <c r="E36" s="14">
        <v>5</v>
      </c>
      <c r="F36" s="14">
        <v>8</v>
      </c>
      <c r="G36" s="14">
        <v>13</v>
      </c>
      <c r="H36" s="15">
        <v>6</v>
      </c>
      <c r="J36" s="5">
        <v>32</v>
      </c>
      <c r="K36" s="8">
        <f t="shared" si="0"/>
        <v>5</v>
      </c>
      <c r="L36" s="6">
        <f t="shared" si="1"/>
        <v>8</v>
      </c>
      <c r="M36" s="6">
        <f t="shared" si="2"/>
        <v>13</v>
      </c>
      <c r="N36" s="6">
        <f t="shared" si="3"/>
        <v>6</v>
      </c>
    </row>
    <row r="37" spans="4:14" x14ac:dyDescent="0.25">
      <c r="D37" s="13">
        <v>33</v>
      </c>
      <c r="E37" s="14">
        <v>5</v>
      </c>
      <c r="F37" s="14">
        <v>8</v>
      </c>
      <c r="G37" s="14">
        <v>13</v>
      </c>
      <c r="H37" s="15">
        <v>7</v>
      </c>
      <c r="J37" s="5">
        <v>33</v>
      </c>
      <c r="K37" s="8">
        <f t="shared" si="0"/>
        <v>5</v>
      </c>
      <c r="L37" s="6">
        <f t="shared" si="1"/>
        <v>8</v>
      </c>
      <c r="M37" s="6">
        <f t="shared" si="2"/>
        <v>13</v>
      </c>
      <c r="N37" s="6">
        <f t="shared" si="3"/>
        <v>7</v>
      </c>
    </row>
    <row r="38" spans="4:14" x14ac:dyDescent="0.25">
      <c r="D38" s="13">
        <v>34</v>
      </c>
      <c r="E38" s="14">
        <v>5</v>
      </c>
      <c r="F38" s="14">
        <v>9</v>
      </c>
      <c r="G38" s="14">
        <v>13</v>
      </c>
      <c r="H38" s="15">
        <v>7</v>
      </c>
      <c r="J38" s="5">
        <v>34</v>
      </c>
      <c r="K38" s="8">
        <f t="shared" si="0"/>
        <v>5</v>
      </c>
      <c r="L38" s="6">
        <f t="shared" si="1"/>
        <v>9</v>
      </c>
      <c r="M38" s="6">
        <f t="shared" si="2"/>
        <v>14</v>
      </c>
      <c r="N38" s="6">
        <f t="shared" si="3"/>
        <v>7</v>
      </c>
    </row>
    <row r="39" spans="4:14" x14ac:dyDescent="0.25">
      <c r="D39" s="13">
        <v>35</v>
      </c>
      <c r="E39" s="14">
        <v>5</v>
      </c>
      <c r="F39" s="14">
        <v>9</v>
      </c>
      <c r="G39" s="14">
        <v>14</v>
      </c>
      <c r="H39" s="15">
        <v>7</v>
      </c>
      <c r="J39" s="5">
        <v>35</v>
      </c>
      <c r="K39" s="8">
        <f t="shared" si="0"/>
        <v>5</v>
      </c>
      <c r="L39" s="6">
        <f t="shared" si="1"/>
        <v>9</v>
      </c>
      <c r="M39" s="6">
        <f t="shared" si="2"/>
        <v>14</v>
      </c>
      <c r="N39" s="6">
        <f t="shared" si="3"/>
        <v>7</v>
      </c>
    </row>
    <row r="40" spans="4:14" x14ac:dyDescent="0.25">
      <c r="D40" s="13">
        <v>36</v>
      </c>
      <c r="E40" s="14">
        <v>5</v>
      </c>
      <c r="F40" s="14">
        <v>9</v>
      </c>
      <c r="G40" s="14">
        <v>15</v>
      </c>
      <c r="H40" s="15">
        <v>7</v>
      </c>
      <c r="J40" s="5">
        <v>36</v>
      </c>
      <c r="K40" s="8">
        <f t="shared" si="0"/>
        <v>5</v>
      </c>
      <c r="L40" s="6">
        <f t="shared" si="1"/>
        <v>9</v>
      </c>
      <c r="M40" s="6">
        <f t="shared" si="2"/>
        <v>14</v>
      </c>
      <c r="N40" s="6">
        <f t="shared" si="3"/>
        <v>7</v>
      </c>
    </row>
    <row r="41" spans="4:14" x14ac:dyDescent="0.25">
      <c r="D41" s="13">
        <v>37</v>
      </c>
      <c r="E41" s="14">
        <v>6</v>
      </c>
      <c r="F41" s="14">
        <v>9</v>
      </c>
      <c r="G41" s="14">
        <v>15</v>
      </c>
      <c r="H41" s="15">
        <v>7</v>
      </c>
      <c r="J41" s="5">
        <v>37</v>
      </c>
      <c r="K41" s="8">
        <f t="shared" si="0"/>
        <v>6</v>
      </c>
      <c r="L41" s="6">
        <f t="shared" si="1"/>
        <v>9</v>
      </c>
      <c r="M41" s="6">
        <f t="shared" si="2"/>
        <v>15</v>
      </c>
      <c r="N41" s="6">
        <f t="shared" si="3"/>
        <v>7</v>
      </c>
    </row>
    <row r="42" spans="4:14" x14ac:dyDescent="0.25">
      <c r="D42" s="13">
        <v>38</v>
      </c>
      <c r="E42" s="14">
        <v>6</v>
      </c>
      <c r="F42" s="14">
        <v>10</v>
      </c>
      <c r="G42" s="14">
        <v>15</v>
      </c>
      <c r="H42" s="15">
        <v>7</v>
      </c>
      <c r="J42" s="5">
        <v>38</v>
      </c>
      <c r="K42" s="8">
        <f t="shared" si="0"/>
        <v>6</v>
      </c>
      <c r="L42" s="6">
        <f t="shared" si="1"/>
        <v>10</v>
      </c>
      <c r="M42" s="6">
        <f t="shared" si="2"/>
        <v>15</v>
      </c>
      <c r="N42" s="6">
        <f t="shared" si="3"/>
        <v>8</v>
      </c>
    </row>
    <row r="43" spans="4:14" x14ac:dyDescent="0.25">
      <c r="D43" s="13">
        <v>39</v>
      </c>
      <c r="E43" s="14">
        <v>6</v>
      </c>
      <c r="F43" s="14">
        <v>10</v>
      </c>
      <c r="G43" s="14">
        <v>16</v>
      </c>
      <c r="H43" s="15">
        <v>7</v>
      </c>
      <c r="J43" s="5">
        <v>39</v>
      </c>
      <c r="K43" s="8">
        <f t="shared" si="0"/>
        <v>6</v>
      </c>
      <c r="L43" s="6">
        <f t="shared" si="1"/>
        <v>10</v>
      </c>
      <c r="M43" s="6">
        <f t="shared" si="2"/>
        <v>16</v>
      </c>
      <c r="N43" s="6">
        <f t="shared" si="3"/>
        <v>8</v>
      </c>
    </row>
    <row r="44" spans="4:14" x14ac:dyDescent="0.25">
      <c r="D44" s="13">
        <v>40</v>
      </c>
      <c r="E44" s="14">
        <v>6</v>
      </c>
      <c r="F44" s="14">
        <v>10</v>
      </c>
      <c r="G44" s="14">
        <v>16</v>
      </c>
      <c r="H44" s="15">
        <v>8</v>
      </c>
      <c r="J44" s="5">
        <v>40</v>
      </c>
      <c r="K44" s="8">
        <f t="shared" si="0"/>
        <v>6</v>
      </c>
      <c r="L44" s="6">
        <f t="shared" si="1"/>
        <v>10</v>
      </c>
      <c r="M44" s="6">
        <f t="shared" si="2"/>
        <v>16</v>
      </c>
      <c r="N44" s="6">
        <f t="shared" si="3"/>
        <v>8</v>
      </c>
    </row>
    <row r="45" spans="4:14" x14ac:dyDescent="0.25">
      <c r="D45" s="13">
        <v>41</v>
      </c>
      <c r="E45" s="14">
        <v>6</v>
      </c>
      <c r="F45" s="14">
        <v>10</v>
      </c>
      <c r="G45" s="14">
        <v>17</v>
      </c>
      <c r="H45" s="15">
        <v>8</v>
      </c>
      <c r="J45" s="5">
        <v>41</v>
      </c>
      <c r="K45" s="8">
        <f t="shared" si="0"/>
        <v>6</v>
      </c>
      <c r="L45" s="6">
        <f t="shared" si="1"/>
        <v>10</v>
      </c>
      <c r="M45" s="6">
        <f t="shared" si="2"/>
        <v>16</v>
      </c>
      <c r="N45" s="6">
        <f t="shared" si="3"/>
        <v>8</v>
      </c>
    </row>
    <row r="46" spans="4:14" x14ac:dyDescent="0.25">
      <c r="D46" s="13">
        <v>42</v>
      </c>
      <c r="E46" s="14">
        <v>6</v>
      </c>
      <c r="F46" s="14">
        <v>11</v>
      </c>
      <c r="G46" s="14">
        <v>17</v>
      </c>
      <c r="H46" s="15">
        <v>8</v>
      </c>
      <c r="J46" s="5">
        <v>42</v>
      </c>
      <c r="K46" s="8">
        <f t="shared" si="0"/>
        <v>6</v>
      </c>
      <c r="L46" s="6">
        <f t="shared" si="1"/>
        <v>11</v>
      </c>
      <c r="M46" s="6">
        <f t="shared" si="2"/>
        <v>17</v>
      </c>
      <c r="N46" s="6">
        <f t="shared" si="3"/>
        <v>8</v>
      </c>
    </row>
    <row r="47" spans="4:14" x14ac:dyDescent="0.25">
      <c r="D47" s="13">
        <v>43</v>
      </c>
      <c r="E47" s="14">
        <v>6</v>
      </c>
      <c r="F47" s="14">
        <v>11</v>
      </c>
      <c r="G47" s="14">
        <v>17</v>
      </c>
      <c r="H47" s="15">
        <v>9</v>
      </c>
      <c r="J47" s="5">
        <v>43</v>
      </c>
      <c r="K47" s="8">
        <f t="shared" si="0"/>
        <v>6</v>
      </c>
      <c r="L47" s="6">
        <f t="shared" si="1"/>
        <v>11</v>
      </c>
      <c r="M47" s="6">
        <f t="shared" si="2"/>
        <v>17</v>
      </c>
      <c r="N47" s="6">
        <f t="shared" si="3"/>
        <v>9</v>
      </c>
    </row>
    <row r="48" spans="4:14" x14ac:dyDescent="0.25">
      <c r="D48" s="13">
        <v>44</v>
      </c>
      <c r="E48" s="14">
        <v>7</v>
      </c>
      <c r="F48" s="14">
        <v>11</v>
      </c>
      <c r="G48" s="14">
        <v>17</v>
      </c>
      <c r="H48" s="15">
        <v>9</v>
      </c>
      <c r="J48" s="5">
        <v>44</v>
      </c>
      <c r="K48" s="8">
        <f t="shared" si="0"/>
        <v>7</v>
      </c>
      <c r="L48" s="6">
        <f t="shared" si="1"/>
        <v>11</v>
      </c>
      <c r="M48" s="6">
        <f t="shared" si="2"/>
        <v>18</v>
      </c>
      <c r="N48" s="6">
        <f t="shared" si="3"/>
        <v>9</v>
      </c>
    </row>
    <row r="49" spans="4:14" x14ac:dyDescent="0.25">
      <c r="D49" s="13">
        <v>45</v>
      </c>
      <c r="E49" s="14">
        <v>7</v>
      </c>
      <c r="F49" s="14">
        <v>11</v>
      </c>
      <c r="G49" s="14">
        <v>18</v>
      </c>
      <c r="H49" s="15">
        <v>9</v>
      </c>
      <c r="J49" s="5">
        <v>45</v>
      </c>
      <c r="K49" s="8">
        <f t="shared" si="0"/>
        <v>7</v>
      </c>
      <c r="L49" s="6">
        <f t="shared" si="1"/>
        <v>11</v>
      </c>
      <c r="M49" s="6">
        <f t="shared" si="2"/>
        <v>18</v>
      </c>
      <c r="N49" s="6">
        <f t="shared" si="3"/>
        <v>9</v>
      </c>
    </row>
    <row r="50" spans="4:14" x14ac:dyDescent="0.25">
      <c r="D50" s="13">
        <v>46</v>
      </c>
      <c r="E50" s="14">
        <v>7</v>
      </c>
      <c r="F50" s="14">
        <v>12</v>
      </c>
      <c r="G50" s="14">
        <v>18</v>
      </c>
      <c r="H50" s="15">
        <v>9</v>
      </c>
      <c r="J50" s="5">
        <v>46</v>
      </c>
      <c r="K50" s="8">
        <f t="shared" si="0"/>
        <v>7</v>
      </c>
      <c r="L50" s="6">
        <f t="shared" si="1"/>
        <v>12</v>
      </c>
      <c r="M50" s="6">
        <f t="shared" si="2"/>
        <v>18</v>
      </c>
      <c r="N50" s="6">
        <f t="shared" si="3"/>
        <v>9</v>
      </c>
    </row>
    <row r="51" spans="4:14" x14ac:dyDescent="0.25">
      <c r="D51" s="13">
        <v>47</v>
      </c>
      <c r="E51" s="14">
        <v>7</v>
      </c>
      <c r="F51" s="14">
        <v>12</v>
      </c>
      <c r="G51" s="14">
        <v>19</v>
      </c>
      <c r="H51" s="15">
        <v>9</v>
      </c>
      <c r="J51" s="5">
        <v>47</v>
      </c>
      <c r="K51" s="8">
        <f t="shared" si="0"/>
        <v>7</v>
      </c>
      <c r="L51" s="6">
        <f t="shared" si="1"/>
        <v>12</v>
      </c>
      <c r="M51" s="6">
        <f t="shared" si="2"/>
        <v>19</v>
      </c>
      <c r="N51" s="6">
        <f t="shared" si="3"/>
        <v>9</v>
      </c>
    </row>
    <row r="52" spans="4:14" x14ac:dyDescent="0.25">
      <c r="D52" s="13">
        <v>48</v>
      </c>
      <c r="E52" s="14">
        <v>7</v>
      </c>
      <c r="F52" s="14">
        <v>12</v>
      </c>
      <c r="G52" s="14">
        <v>19</v>
      </c>
      <c r="H52" s="15">
        <v>10</v>
      </c>
      <c r="J52" s="5">
        <v>48</v>
      </c>
      <c r="K52" s="8">
        <f t="shared" si="0"/>
        <v>7</v>
      </c>
      <c r="L52" s="6">
        <f t="shared" si="1"/>
        <v>12</v>
      </c>
      <c r="M52" s="6">
        <f t="shared" si="2"/>
        <v>19</v>
      </c>
      <c r="N52" s="6">
        <f t="shared" si="3"/>
        <v>10</v>
      </c>
    </row>
    <row r="53" spans="4:14" x14ac:dyDescent="0.25">
      <c r="D53" s="13">
        <v>49</v>
      </c>
      <c r="E53" s="14">
        <v>7</v>
      </c>
      <c r="F53" s="14">
        <v>12</v>
      </c>
      <c r="G53" s="14">
        <v>20</v>
      </c>
      <c r="H53" s="15">
        <v>10</v>
      </c>
      <c r="J53" s="5">
        <v>49</v>
      </c>
      <c r="K53" s="8">
        <f t="shared" si="0"/>
        <v>7</v>
      </c>
      <c r="L53" s="6">
        <f t="shared" si="1"/>
        <v>12</v>
      </c>
      <c r="M53" s="6">
        <f t="shared" si="2"/>
        <v>20</v>
      </c>
      <c r="N53" s="6">
        <f t="shared" si="3"/>
        <v>10</v>
      </c>
    </row>
    <row r="54" spans="4:14" x14ac:dyDescent="0.25">
      <c r="D54" s="13">
        <v>50</v>
      </c>
      <c r="E54" s="14">
        <v>8</v>
      </c>
      <c r="F54" s="14">
        <v>12</v>
      </c>
      <c r="G54" s="14">
        <v>20</v>
      </c>
      <c r="H54" s="15">
        <v>10</v>
      </c>
      <c r="J54" s="5">
        <v>50</v>
      </c>
      <c r="K54" s="8">
        <f t="shared" si="0"/>
        <v>8</v>
      </c>
      <c r="L54" s="6">
        <f t="shared" si="1"/>
        <v>13</v>
      </c>
      <c r="M54" s="6">
        <f t="shared" si="2"/>
        <v>20</v>
      </c>
      <c r="N54" s="6">
        <f t="shared" si="3"/>
        <v>10</v>
      </c>
    </row>
    <row r="55" spans="4:14" x14ac:dyDescent="0.25">
      <c r="D55" s="13">
        <v>51</v>
      </c>
      <c r="E55" s="14">
        <v>8</v>
      </c>
      <c r="F55" s="14">
        <v>13</v>
      </c>
      <c r="G55" s="14">
        <v>20</v>
      </c>
      <c r="H55" s="15">
        <v>10</v>
      </c>
      <c r="J55" s="5">
        <v>51</v>
      </c>
      <c r="K55" s="8">
        <f t="shared" si="0"/>
        <v>8</v>
      </c>
      <c r="L55" s="6">
        <f t="shared" si="1"/>
        <v>13</v>
      </c>
      <c r="M55" s="6">
        <f t="shared" si="2"/>
        <v>20</v>
      </c>
      <c r="N55" s="6">
        <f t="shared" si="3"/>
        <v>10</v>
      </c>
    </row>
    <row r="56" spans="4:14" x14ac:dyDescent="0.25">
      <c r="D56" s="13">
        <v>52</v>
      </c>
      <c r="E56" s="14">
        <v>8</v>
      </c>
      <c r="F56" s="14">
        <v>13</v>
      </c>
      <c r="G56" s="14">
        <v>21</v>
      </c>
      <c r="H56" s="15">
        <v>10</v>
      </c>
      <c r="J56" s="5">
        <v>52</v>
      </c>
      <c r="K56" s="8">
        <f t="shared" si="0"/>
        <v>8</v>
      </c>
      <c r="L56" s="6">
        <f t="shared" si="1"/>
        <v>13</v>
      </c>
      <c r="M56" s="6">
        <f t="shared" si="2"/>
        <v>21</v>
      </c>
      <c r="N56" s="6">
        <f t="shared" si="3"/>
        <v>10</v>
      </c>
    </row>
    <row r="57" spans="4:14" x14ac:dyDescent="0.25">
      <c r="D57" s="13">
        <v>53</v>
      </c>
      <c r="E57" s="14">
        <v>8</v>
      </c>
      <c r="F57" s="14">
        <v>13</v>
      </c>
      <c r="G57" s="14">
        <v>21</v>
      </c>
      <c r="H57" s="15">
        <v>11</v>
      </c>
      <c r="J57" s="5">
        <v>53</v>
      </c>
      <c r="K57" s="8">
        <f t="shared" si="0"/>
        <v>8</v>
      </c>
      <c r="L57" s="6">
        <f t="shared" si="1"/>
        <v>13</v>
      </c>
      <c r="M57" s="6">
        <f t="shared" si="2"/>
        <v>21</v>
      </c>
      <c r="N57" s="6">
        <f t="shared" si="3"/>
        <v>11</v>
      </c>
    </row>
    <row r="58" spans="4:14" x14ac:dyDescent="0.25">
      <c r="D58" s="13">
        <v>54</v>
      </c>
      <c r="E58" s="14">
        <v>8</v>
      </c>
      <c r="F58" s="14">
        <v>14</v>
      </c>
      <c r="G58" s="14">
        <v>21</v>
      </c>
      <c r="H58" s="15">
        <v>11</v>
      </c>
      <c r="J58" s="5">
        <v>54</v>
      </c>
      <c r="K58" s="8">
        <f t="shared" si="0"/>
        <v>8</v>
      </c>
      <c r="L58" s="6">
        <f t="shared" si="1"/>
        <v>14</v>
      </c>
      <c r="M58" s="6">
        <f t="shared" si="2"/>
        <v>22</v>
      </c>
      <c r="N58" s="6">
        <f t="shared" si="3"/>
        <v>11</v>
      </c>
    </row>
    <row r="59" spans="4:14" x14ac:dyDescent="0.25">
      <c r="D59" s="13">
        <v>55</v>
      </c>
      <c r="E59" s="14">
        <v>8</v>
      </c>
      <c r="F59" s="14">
        <v>14</v>
      </c>
      <c r="G59" s="14">
        <v>22</v>
      </c>
      <c r="H59" s="15">
        <v>11</v>
      </c>
      <c r="J59" s="5">
        <v>55</v>
      </c>
      <c r="K59" s="8">
        <f t="shared" si="0"/>
        <v>8</v>
      </c>
      <c r="L59" s="6">
        <f t="shared" si="1"/>
        <v>14</v>
      </c>
      <c r="M59" s="6">
        <f t="shared" si="2"/>
        <v>22</v>
      </c>
      <c r="N59" s="6">
        <f t="shared" si="3"/>
        <v>11</v>
      </c>
    </row>
    <row r="60" spans="4:14" x14ac:dyDescent="0.25">
      <c r="D60" s="13">
        <v>56</v>
      </c>
      <c r="E60" s="14">
        <v>8</v>
      </c>
      <c r="F60" s="14">
        <v>14</v>
      </c>
      <c r="G60" s="14">
        <v>23</v>
      </c>
      <c r="H60" s="15">
        <v>11</v>
      </c>
      <c r="J60" s="5">
        <v>56</v>
      </c>
      <c r="K60" s="8">
        <f t="shared" si="0"/>
        <v>8</v>
      </c>
      <c r="L60" s="6">
        <f t="shared" si="1"/>
        <v>14</v>
      </c>
      <c r="M60" s="6">
        <f t="shared" si="2"/>
        <v>22</v>
      </c>
      <c r="N60" s="6">
        <f t="shared" si="3"/>
        <v>11</v>
      </c>
    </row>
    <row r="61" spans="4:14" x14ac:dyDescent="0.25">
      <c r="D61" s="13">
        <v>57</v>
      </c>
      <c r="E61" s="14">
        <v>9</v>
      </c>
      <c r="F61" s="14">
        <v>14</v>
      </c>
      <c r="G61" s="14">
        <v>23</v>
      </c>
      <c r="H61" s="15">
        <v>11</v>
      </c>
      <c r="J61" s="5">
        <v>57</v>
      </c>
      <c r="K61" s="8">
        <f t="shared" si="0"/>
        <v>9</v>
      </c>
      <c r="L61" s="6">
        <f t="shared" si="1"/>
        <v>14</v>
      </c>
      <c r="M61" s="6">
        <f t="shared" si="2"/>
        <v>23</v>
      </c>
      <c r="N61" s="6">
        <f t="shared" si="3"/>
        <v>11</v>
      </c>
    </row>
    <row r="62" spans="4:14" x14ac:dyDescent="0.25">
      <c r="D62" s="13">
        <v>58</v>
      </c>
      <c r="E62" s="14">
        <v>9</v>
      </c>
      <c r="F62" s="14">
        <v>15</v>
      </c>
      <c r="G62" s="14">
        <v>23</v>
      </c>
      <c r="H62" s="15">
        <v>11</v>
      </c>
      <c r="J62" s="5">
        <v>58</v>
      </c>
      <c r="K62" s="8">
        <f t="shared" si="0"/>
        <v>9</v>
      </c>
      <c r="L62" s="6">
        <f t="shared" si="1"/>
        <v>15</v>
      </c>
      <c r="M62" s="6">
        <f t="shared" si="2"/>
        <v>23</v>
      </c>
      <c r="N62" s="6">
        <f t="shared" si="3"/>
        <v>12</v>
      </c>
    </row>
    <row r="63" spans="4:14" x14ac:dyDescent="0.25">
      <c r="D63" s="13">
        <v>59</v>
      </c>
      <c r="E63" s="14">
        <v>9</v>
      </c>
      <c r="F63" s="14">
        <v>15</v>
      </c>
      <c r="G63" s="14">
        <v>24</v>
      </c>
      <c r="H63" s="15">
        <v>11</v>
      </c>
      <c r="J63" s="5">
        <v>59</v>
      </c>
      <c r="K63" s="8">
        <f t="shared" si="0"/>
        <v>9</v>
      </c>
      <c r="L63" s="6">
        <f t="shared" si="1"/>
        <v>15</v>
      </c>
      <c r="M63" s="6">
        <f t="shared" si="2"/>
        <v>24</v>
      </c>
      <c r="N63" s="6">
        <f t="shared" si="3"/>
        <v>12</v>
      </c>
    </row>
    <row r="64" spans="4:14" x14ac:dyDescent="0.25">
      <c r="D64" s="13">
        <v>60</v>
      </c>
      <c r="E64" s="14">
        <v>9</v>
      </c>
      <c r="F64" s="14">
        <v>15</v>
      </c>
      <c r="G64" s="14">
        <v>24</v>
      </c>
      <c r="H64" s="15">
        <v>12</v>
      </c>
      <c r="J64" s="5">
        <v>60</v>
      </c>
      <c r="K64" s="8">
        <f t="shared" si="0"/>
        <v>9</v>
      </c>
      <c r="L64" s="6">
        <f t="shared" si="1"/>
        <v>15</v>
      </c>
      <c r="M64" s="6">
        <f t="shared" si="2"/>
        <v>24</v>
      </c>
      <c r="N64" s="6">
        <f t="shared" si="3"/>
        <v>12</v>
      </c>
    </row>
    <row r="65" spans="4:14" x14ac:dyDescent="0.25">
      <c r="D65" s="13">
        <v>61</v>
      </c>
      <c r="E65" s="14">
        <v>9</v>
      </c>
      <c r="F65" s="14">
        <v>15</v>
      </c>
      <c r="G65" s="14">
        <v>25</v>
      </c>
      <c r="H65" s="15">
        <v>12</v>
      </c>
      <c r="J65" s="5">
        <v>61</v>
      </c>
      <c r="K65" s="8">
        <f t="shared" si="0"/>
        <v>9</v>
      </c>
      <c r="L65" s="6">
        <f t="shared" si="1"/>
        <v>15</v>
      </c>
      <c r="M65" s="6">
        <f t="shared" si="2"/>
        <v>24</v>
      </c>
      <c r="N65" s="6">
        <f t="shared" si="3"/>
        <v>12</v>
      </c>
    </row>
    <row r="66" spans="4:14" x14ac:dyDescent="0.25">
      <c r="D66" s="13">
        <v>62</v>
      </c>
      <c r="E66" s="14">
        <v>9</v>
      </c>
      <c r="F66" s="14">
        <v>16</v>
      </c>
      <c r="G66" s="14">
        <v>25</v>
      </c>
      <c r="H66" s="15">
        <v>12</v>
      </c>
      <c r="J66" s="5">
        <v>62</v>
      </c>
      <c r="K66" s="8">
        <f t="shared" si="0"/>
        <v>9</v>
      </c>
      <c r="L66" s="6">
        <f t="shared" si="1"/>
        <v>16</v>
      </c>
      <c r="M66" s="6">
        <f t="shared" si="2"/>
        <v>25</v>
      </c>
      <c r="N66" s="6">
        <f t="shared" si="3"/>
        <v>12</v>
      </c>
    </row>
    <row r="67" spans="4:14" x14ac:dyDescent="0.25">
      <c r="D67" s="13">
        <v>63</v>
      </c>
      <c r="E67" s="14">
        <v>9</v>
      </c>
      <c r="F67" s="14">
        <v>16</v>
      </c>
      <c r="G67" s="14">
        <v>25</v>
      </c>
      <c r="H67" s="15">
        <v>13</v>
      </c>
      <c r="J67" s="5">
        <v>63</v>
      </c>
      <c r="K67" s="8">
        <f t="shared" si="0"/>
        <v>9</v>
      </c>
      <c r="L67" s="6">
        <f t="shared" si="1"/>
        <v>16</v>
      </c>
      <c r="M67" s="6">
        <f t="shared" si="2"/>
        <v>25</v>
      </c>
      <c r="N67" s="6">
        <f t="shared" si="3"/>
        <v>13</v>
      </c>
    </row>
    <row r="68" spans="4:14" x14ac:dyDescent="0.25">
      <c r="D68" s="13">
        <v>64</v>
      </c>
      <c r="E68" s="14">
        <v>10</v>
      </c>
      <c r="F68" s="14">
        <v>16</v>
      </c>
      <c r="G68" s="14">
        <v>25</v>
      </c>
      <c r="H68" s="15">
        <v>13</v>
      </c>
      <c r="J68" s="5">
        <v>64</v>
      </c>
      <c r="K68" s="8">
        <f t="shared" si="0"/>
        <v>10</v>
      </c>
      <c r="L68" s="6">
        <f t="shared" si="1"/>
        <v>16</v>
      </c>
      <c r="M68" s="6">
        <f t="shared" si="2"/>
        <v>26</v>
      </c>
      <c r="N68" s="6">
        <f t="shared" si="3"/>
        <v>13</v>
      </c>
    </row>
    <row r="69" spans="4:14" x14ac:dyDescent="0.25">
      <c r="D69" s="13">
        <v>65</v>
      </c>
      <c r="E69" s="14">
        <v>10</v>
      </c>
      <c r="F69" s="14">
        <v>16</v>
      </c>
      <c r="G69" s="14">
        <v>26</v>
      </c>
      <c r="H69" s="15">
        <v>13</v>
      </c>
      <c r="J69" s="5">
        <v>65</v>
      </c>
      <c r="K69" s="8">
        <f t="shared" si="0"/>
        <v>10</v>
      </c>
      <c r="L69" s="6">
        <f t="shared" si="1"/>
        <v>16</v>
      </c>
      <c r="M69" s="6">
        <f t="shared" si="2"/>
        <v>26</v>
      </c>
      <c r="N69" s="6">
        <f t="shared" si="3"/>
        <v>13</v>
      </c>
    </row>
    <row r="70" spans="4:14" x14ac:dyDescent="0.2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25">
      <c r="D71" s="13">
        <v>67</v>
      </c>
      <c r="E71" s="14">
        <v>10</v>
      </c>
      <c r="F71" s="14">
        <v>17</v>
      </c>
      <c r="G71" s="14">
        <v>27</v>
      </c>
      <c r="H71" s="15">
        <v>13</v>
      </c>
      <c r="J71" s="5">
        <v>67</v>
      </c>
      <c r="K71" s="8">
        <f t="shared" si="4"/>
        <v>10</v>
      </c>
      <c r="L71" s="6">
        <f t="shared" si="5"/>
        <v>17</v>
      </c>
      <c r="M71" s="6">
        <f t="shared" si="6"/>
        <v>27</v>
      </c>
      <c r="N71" s="6">
        <f t="shared" si="7"/>
        <v>13</v>
      </c>
    </row>
    <row r="72" spans="4:14" x14ac:dyDescent="0.25">
      <c r="D72" s="13">
        <v>68</v>
      </c>
      <c r="E72" s="14">
        <v>10</v>
      </c>
      <c r="F72" s="14">
        <v>17</v>
      </c>
      <c r="G72" s="14">
        <v>27</v>
      </c>
      <c r="H72" s="15">
        <v>14</v>
      </c>
      <c r="J72" s="5">
        <v>68</v>
      </c>
      <c r="K72" s="8">
        <f t="shared" si="4"/>
        <v>10</v>
      </c>
      <c r="L72" s="6">
        <f t="shared" si="5"/>
        <v>17</v>
      </c>
      <c r="M72" s="6">
        <f t="shared" si="6"/>
        <v>27</v>
      </c>
      <c r="N72" s="6">
        <f t="shared" si="7"/>
        <v>14</v>
      </c>
    </row>
    <row r="73" spans="4:14" x14ac:dyDescent="0.25">
      <c r="D73" s="13">
        <v>69</v>
      </c>
      <c r="E73" s="14">
        <v>10</v>
      </c>
      <c r="F73" s="14">
        <v>17</v>
      </c>
      <c r="G73" s="14">
        <v>28</v>
      </c>
      <c r="H73" s="15">
        <v>14</v>
      </c>
      <c r="J73" s="5">
        <v>69</v>
      </c>
      <c r="K73" s="8">
        <f t="shared" si="4"/>
        <v>10</v>
      </c>
      <c r="L73" s="6">
        <f t="shared" si="5"/>
        <v>17</v>
      </c>
      <c r="M73" s="6">
        <f t="shared" si="6"/>
        <v>28</v>
      </c>
      <c r="N73" s="6">
        <f t="shared" si="7"/>
        <v>14</v>
      </c>
    </row>
    <row r="74" spans="4:14" x14ac:dyDescent="0.25">
      <c r="D74" s="13">
        <v>70</v>
      </c>
      <c r="E74" s="14">
        <v>11</v>
      </c>
      <c r="F74" s="14">
        <v>17</v>
      </c>
      <c r="G74" s="14">
        <v>28</v>
      </c>
      <c r="H74" s="15">
        <v>14</v>
      </c>
      <c r="J74" s="5">
        <v>70</v>
      </c>
      <c r="K74" s="8">
        <f t="shared" si="4"/>
        <v>11</v>
      </c>
      <c r="L74" s="6">
        <f t="shared" si="5"/>
        <v>18</v>
      </c>
      <c r="M74" s="6">
        <f t="shared" si="6"/>
        <v>28</v>
      </c>
      <c r="N74" s="6">
        <f t="shared" si="7"/>
        <v>14</v>
      </c>
    </row>
    <row r="75" spans="4:14" x14ac:dyDescent="0.25">
      <c r="D75" s="13">
        <v>71</v>
      </c>
      <c r="E75" s="14">
        <v>11</v>
      </c>
      <c r="F75" s="14">
        <v>18</v>
      </c>
      <c r="G75" s="14">
        <v>28</v>
      </c>
      <c r="H75" s="15">
        <v>14</v>
      </c>
      <c r="J75" s="5">
        <v>71</v>
      </c>
      <c r="K75" s="8">
        <f t="shared" si="4"/>
        <v>11</v>
      </c>
      <c r="L75" s="6">
        <f t="shared" si="5"/>
        <v>18</v>
      </c>
      <c r="M75" s="6">
        <f t="shared" si="6"/>
        <v>28</v>
      </c>
      <c r="N75" s="6">
        <f t="shared" si="7"/>
        <v>14</v>
      </c>
    </row>
    <row r="76" spans="4:14" x14ac:dyDescent="0.25">
      <c r="D76" s="13">
        <v>72</v>
      </c>
      <c r="E76" s="14">
        <v>11</v>
      </c>
      <c r="F76" s="14">
        <v>18</v>
      </c>
      <c r="G76" s="14">
        <v>29</v>
      </c>
      <c r="H76" s="15">
        <v>14</v>
      </c>
      <c r="J76" s="5">
        <v>72</v>
      </c>
      <c r="K76" s="8">
        <f t="shared" si="4"/>
        <v>11</v>
      </c>
      <c r="L76" s="6">
        <f t="shared" si="5"/>
        <v>18</v>
      </c>
      <c r="M76" s="6">
        <f t="shared" si="6"/>
        <v>29</v>
      </c>
      <c r="N76" s="6">
        <f t="shared" si="7"/>
        <v>14</v>
      </c>
    </row>
    <row r="77" spans="4:14" x14ac:dyDescent="0.25">
      <c r="D77" s="13">
        <v>73</v>
      </c>
      <c r="E77" s="14">
        <v>11</v>
      </c>
      <c r="F77" s="14">
        <v>18</v>
      </c>
      <c r="G77" s="14">
        <v>29</v>
      </c>
      <c r="H77" s="15">
        <v>15</v>
      </c>
      <c r="J77" s="5">
        <v>73</v>
      </c>
      <c r="K77" s="8">
        <f t="shared" si="4"/>
        <v>11</v>
      </c>
      <c r="L77" s="6">
        <f t="shared" si="5"/>
        <v>18</v>
      </c>
      <c r="M77" s="6">
        <f t="shared" si="6"/>
        <v>29</v>
      </c>
      <c r="N77" s="6">
        <f t="shared" si="7"/>
        <v>15</v>
      </c>
    </row>
    <row r="78" spans="4:14" x14ac:dyDescent="0.25">
      <c r="D78" s="13">
        <v>74</v>
      </c>
      <c r="E78" s="14">
        <v>11</v>
      </c>
      <c r="F78" s="14">
        <v>19</v>
      </c>
      <c r="G78" s="14">
        <v>29</v>
      </c>
      <c r="H78" s="15">
        <v>15</v>
      </c>
      <c r="J78" s="5">
        <v>74</v>
      </c>
      <c r="K78" s="8">
        <f t="shared" si="4"/>
        <v>11</v>
      </c>
      <c r="L78" s="6">
        <f t="shared" si="5"/>
        <v>19</v>
      </c>
      <c r="M78" s="6">
        <f t="shared" si="6"/>
        <v>30</v>
      </c>
      <c r="N78" s="6">
        <f t="shared" si="7"/>
        <v>15</v>
      </c>
    </row>
    <row r="79" spans="4:14" x14ac:dyDescent="0.25">
      <c r="D79" s="13">
        <v>75</v>
      </c>
      <c r="E79" s="14">
        <v>11</v>
      </c>
      <c r="F79" s="14">
        <v>19</v>
      </c>
      <c r="G79" s="14">
        <v>30</v>
      </c>
      <c r="H79" s="15">
        <v>15</v>
      </c>
      <c r="J79" s="5">
        <v>75</v>
      </c>
      <c r="K79" s="8">
        <f t="shared" si="4"/>
        <v>11</v>
      </c>
      <c r="L79" s="6">
        <f t="shared" si="5"/>
        <v>19</v>
      </c>
      <c r="M79" s="6">
        <f t="shared" si="6"/>
        <v>30</v>
      </c>
      <c r="N79" s="6">
        <f t="shared" si="7"/>
        <v>15</v>
      </c>
    </row>
    <row r="80" spans="4:14" x14ac:dyDescent="0.25">
      <c r="D80" s="13">
        <v>76</v>
      </c>
      <c r="E80" s="14">
        <v>11</v>
      </c>
      <c r="F80" s="14">
        <v>19</v>
      </c>
      <c r="G80" s="14">
        <v>31</v>
      </c>
      <c r="H80" s="15">
        <v>15</v>
      </c>
      <c r="J80" s="5">
        <v>76</v>
      </c>
      <c r="K80" s="8">
        <f t="shared" si="4"/>
        <v>11</v>
      </c>
      <c r="L80" s="6">
        <f t="shared" si="5"/>
        <v>19</v>
      </c>
      <c r="M80" s="6">
        <f t="shared" si="6"/>
        <v>30</v>
      </c>
      <c r="N80" s="6">
        <f t="shared" si="7"/>
        <v>15</v>
      </c>
    </row>
    <row r="81" spans="4:14" x14ac:dyDescent="0.25">
      <c r="D81" s="13">
        <v>77</v>
      </c>
      <c r="E81" s="14">
        <v>12</v>
      </c>
      <c r="F81" s="14">
        <v>19</v>
      </c>
      <c r="G81" s="14">
        <v>31</v>
      </c>
      <c r="H81" s="15">
        <v>15</v>
      </c>
      <c r="J81" s="5">
        <v>77</v>
      </c>
      <c r="K81" s="8">
        <f t="shared" si="4"/>
        <v>12</v>
      </c>
      <c r="L81" s="6">
        <f t="shared" si="5"/>
        <v>19</v>
      </c>
      <c r="M81" s="6">
        <f t="shared" si="6"/>
        <v>31</v>
      </c>
      <c r="N81" s="6">
        <f t="shared" si="7"/>
        <v>15</v>
      </c>
    </row>
    <row r="82" spans="4:14" x14ac:dyDescent="0.25">
      <c r="D82" s="13">
        <v>78</v>
      </c>
      <c r="E82" s="14">
        <v>12</v>
      </c>
      <c r="F82" s="14">
        <v>20</v>
      </c>
      <c r="G82" s="14">
        <v>31</v>
      </c>
      <c r="H82" s="15">
        <v>15</v>
      </c>
      <c r="J82" s="5">
        <v>78</v>
      </c>
      <c r="K82" s="8">
        <f t="shared" si="4"/>
        <v>12</v>
      </c>
      <c r="L82" s="6">
        <f t="shared" si="5"/>
        <v>20</v>
      </c>
      <c r="M82" s="6">
        <f t="shared" si="6"/>
        <v>31</v>
      </c>
      <c r="N82" s="6">
        <f t="shared" si="7"/>
        <v>16</v>
      </c>
    </row>
    <row r="83" spans="4:14" x14ac:dyDescent="0.25">
      <c r="D83" s="13">
        <v>79</v>
      </c>
      <c r="E83" s="14">
        <v>12</v>
      </c>
      <c r="F83" s="14">
        <v>20</v>
      </c>
      <c r="G83" s="14">
        <v>32</v>
      </c>
      <c r="H83" s="15">
        <v>15</v>
      </c>
      <c r="J83" s="5">
        <v>79</v>
      </c>
      <c r="K83" s="8">
        <f t="shared" si="4"/>
        <v>12</v>
      </c>
      <c r="L83" s="6">
        <f t="shared" si="5"/>
        <v>20</v>
      </c>
      <c r="M83" s="6">
        <f t="shared" si="6"/>
        <v>32</v>
      </c>
      <c r="N83" s="6">
        <f t="shared" si="7"/>
        <v>16</v>
      </c>
    </row>
    <row r="84" spans="4:14" x14ac:dyDescent="0.25">
      <c r="D84" s="13">
        <v>80</v>
      </c>
      <c r="E84" s="14">
        <v>12</v>
      </c>
      <c r="F84" s="14">
        <v>20</v>
      </c>
      <c r="G84" s="14">
        <v>32</v>
      </c>
      <c r="H84" s="15">
        <v>16</v>
      </c>
      <c r="J84" s="5">
        <v>80</v>
      </c>
      <c r="K84" s="8">
        <f t="shared" si="4"/>
        <v>12</v>
      </c>
      <c r="L84" s="6">
        <f t="shared" si="5"/>
        <v>20</v>
      </c>
      <c r="M84" s="6">
        <f t="shared" si="6"/>
        <v>32</v>
      </c>
      <c r="N84" s="6">
        <f t="shared" si="7"/>
        <v>16</v>
      </c>
    </row>
    <row r="85" spans="4:14" x14ac:dyDescent="0.25">
      <c r="D85" s="13">
        <v>81</v>
      </c>
      <c r="E85" s="14">
        <v>12</v>
      </c>
      <c r="F85" s="14">
        <v>20</v>
      </c>
      <c r="G85" s="14">
        <v>33</v>
      </c>
      <c r="H85" s="15">
        <v>16</v>
      </c>
      <c r="J85" s="5">
        <v>81</v>
      </c>
      <c r="K85" s="8">
        <f t="shared" si="4"/>
        <v>12</v>
      </c>
      <c r="L85" s="6">
        <f t="shared" si="5"/>
        <v>20</v>
      </c>
      <c r="M85" s="6">
        <f t="shared" si="6"/>
        <v>32</v>
      </c>
      <c r="N85" s="6">
        <f t="shared" si="7"/>
        <v>16</v>
      </c>
    </row>
    <row r="86" spans="4:14" x14ac:dyDescent="0.25">
      <c r="D86" s="13">
        <v>82</v>
      </c>
      <c r="E86" s="14">
        <v>12</v>
      </c>
      <c r="F86" s="14">
        <v>21</v>
      </c>
      <c r="G86" s="14">
        <v>33</v>
      </c>
      <c r="H86" s="15">
        <v>16</v>
      </c>
      <c r="J86" s="5">
        <v>82</v>
      </c>
      <c r="K86" s="8">
        <f t="shared" si="4"/>
        <v>12</v>
      </c>
      <c r="L86" s="6">
        <f t="shared" si="5"/>
        <v>21</v>
      </c>
      <c r="M86" s="6">
        <f t="shared" si="6"/>
        <v>33</v>
      </c>
      <c r="N86" s="6">
        <f t="shared" si="7"/>
        <v>16</v>
      </c>
    </row>
    <row r="87" spans="4:14" x14ac:dyDescent="0.25">
      <c r="D87" s="13">
        <v>83</v>
      </c>
      <c r="E87" s="14">
        <v>12</v>
      </c>
      <c r="F87" s="14">
        <v>21</v>
      </c>
      <c r="G87" s="14">
        <v>33</v>
      </c>
      <c r="H87" s="15">
        <v>17</v>
      </c>
      <c r="J87" s="5">
        <v>83</v>
      </c>
      <c r="K87" s="8">
        <f t="shared" si="4"/>
        <v>12</v>
      </c>
      <c r="L87" s="6">
        <f t="shared" si="5"/>
        <v>21</v>
      </c>
      <c r="M87" s="6">
        <f t="shared" si="6"/>
        <v>33</v>
      </c>
      <c r="N87" s="6">
        <f t="shared" si="7"/>
        <v>17</v>
      </c>
    </row>
    <row r="88" spans="4:14" x14ac:dyDescent="0.25">
      <c r="D88" s="13">
        <v>84</v>
      </c>
      <c r="E88" s="14">
        <v>13</v>
      </c>
      <c r="F88" s="14">
        <v>21</v>
      </c>
      <c r="G88" s="14">
        <v>33</v>
      </c>
      <c r="H88" s="15">
        <v>17</v>
      </c>
      <c r="J88" s="5">
        <v>84</v>
      </c>
      <c r="K88" s="8">
        <f t="shared" si="4"/>
        <v>13</v>
      </c>
      <c r="L88" s="6">
        <f t="shared" si="5"/>
        <v>21</v>
      </c>
      <c r="M88" s="6">
        <f t="shared" si="6"/>
        <v>34</v>
      </c>
      <c r="N88" s="6">
        <f t="shared" si="7"/>
        <v>17</v>
      </c>
    </row>
    <row r="89" spans="4:14" x14ac:dyDescent="0.25">
      <c r="D89" s="13">
        <v>85</v>
      </c>
      <c r="E89" s="14">
        <v>13</v>
      </c>
      <c r="F89" s="14">
        <v>21</v>
      </c>
      <c r="G89" s="14">
        <v>34</v>
      </c>
      <c r="H89" s="15">
        <v>17</v>
      </c>
      <c r="J89" s="5">
        <v>85</v>
      </c>
      <c r="K89" s="8">
        <f t="shared" si="4"/>
        <v>13</v>
      </c>
      <c r="L89" s="6">
        <f t="shared" si="5"/>
        <v>21</v>
      </c>
      <c r="M89" s="6">
        <f t="shared" si="6"/>
        <v>34</v>
      </c>
      <c r="N89" s="6">
        <f t="shared" si="7"/>
        <v>17</v>
      </c>
    </row>
    <row r="90" spans="4:14" x14ac:dyDescent="0.25">
      <c r="D90" s="13">
        <v>86</v>
      </c>
      <c r="E90" s="14">
        <v>13</v>
      </c>
      <c r="F90" s="14">
        <v>22</v>
      </c>
      <c r="G90" s="14">
        <v>34</v>
      </c>
      <c r="H90" s="15">
        <v>17</v>
      </c>
      <c r="J90" s="5">
        <v>86</v>
      </c>
      <c r="K90" s="8">
        <f t="shared" si="4"/>
        <v>13</v>
      </c>
      <c r="L90" s="6">
        <f t="shared" si="5"/>
        <v>22</v>
      </c>
      <c r="M90" s="6">
        <f t="shared" si="6"/>
        <v>34</v>
      </c>
      <c r="N90" s="6">
        <f t="shared" si="7"/>
        <v>17</v>
      </c>
    </row>
    <row r="91" spans="4:14" x14ac:dyDescent="0.25">
      <c r="D91" s="13">
        <v>87</v>
      </c>
      <c r="E91" s="14">
        <v>13</v>
      </c>
      <c r="F91" s="14">
        <v>22</v>
      </c>
      <c r="G91" s="14">
        <v>35</v>
      </c>
      <c r="H91" s="15">
        <v>17</v>
      </c>
      <c r="J91" s="5">
        <v>87</v>
      </c>
      <c r="K91" s="8">
        <f t="shared" si="4"/>
        <v>13</v>
      </c>
      <c r="L91" s="6">
        <f t="shared" si="5"/>
        <v>22</v>
      </c>
      <c r="M91" s="6">
        <f t="shared" si="6"/>
        <v>35</v>
      </c>
      <c r="N91" s="6">
        <f t="shared" si="7"/>
        <v>17</v>
      </c>
    </row>
    <row r="92" spans="4:14" x14ac:dyDescent="0.25">
      <c r="D92" s="13">
        <v>88</v>
      </c>
      <c r="E92" s="14">
        <v>13</v>
      </c>
      <c r="F92" s="14">
        <v>22</v>
      </c>
      <c r="G92" s="14">
        <v>35</v>
      </c>
      <c r="H92" s="15">
        <v>18</v>
      </c>
      <c r="J92" s="5">
        <v>88</v>
      </c>
      <c r="K92" s="8">
        <f t="shared" si="4"/>
        <v>13</v>
      </c>
      <c r="L92" s="6">
        <f t="shared" si="5"/>
        <v>22</v>
      </c>
      <c r="M92" s="6">
        <f t="shared" si="6"/>
        <v>35</v>
      </c>
      <c r="N92" s="6">
        <f t="shared" si="7"/>
        <v>18</v>
      </c>
    </row>
    <row r="93" spans="4:14" x14ac:dyDescent="0.25">
      <c r="D93" s="13">
        <v>89</v>
      </c>
      <c r="E93" s="14">
        <v>13</v>
      </c>
      <c r="F93" s="14">
        <v>22</v>
      </c>
      <c r="G93" s="14">
        <v>36</v>
      </c>
      <c r="H93" s="15">
        <v>18</v>
      </c>
      <c r="J93" s="5">
        <v>89</v>
      </c>
      <c r="K93" s="8">
        <f t="shared" si="4"/>
        <v>13</v>
      </c>
      <c r="L93" s="6">
        <f t="shared" si="5"/>
        <v>22</v>
      </c>
      <c r="M93" s="6">
        <f t="shared" si="6"/>
        <v>36</v>
      </c>
      <c r="N93" s="6">
        <f t="shared" si="7"/>
        <v>18</v>
      </c>
    </row>
    <row r="94" spans="4:14" x14ac:dyDescent="0.25">
      <c r="D94" s="13">
        <v>90</v>
      </c>
      <c r="E94" s="14">
        <v>14</v>
      </c>
      <c r="F94" s="14">
        <v>22</v>
      </c>
      <c r="G94" s="14">
        <v>36</v>
      </c>
      <c r="H94" s="15">
        <v>18</v>
      </c>
      <c r="J94" s="5">
        <v>90</v>
      </c>
      <c r="K94" s="8">
        <f t="shared" si="4"/>
        <v>14</v>
      </c>
      <c r="L94" s="6">
        <f t="shared" si="5"/>
        <v>23</v>
      </c>
      <c r="M94" s="6">
        <f t="shared" si="6"/>
        <v>36</v>
      </c>
      <c r="N94" s="6">
        <f t="shared" si="7"/>
        <v>18</v>
      </c>
    </row>
    <row r="95" spans="4:14" x14ac:dyDescent="0.25">
      <c r="D95" s="13">
        <v>91</v>
      </c>
      <c r="E95" s="14">
        <v>14</v>
      </c>
      <c r="F95" s="14">
        <v>23</v>
      </c>
      <c r="G95" s="14">
        <v>36</v>
      </c>
      <c r="H95" s="15">
        <v>18</v>
      </c>
      <c r="J95" s="5">
        <v>91</v>
      </c>
      <c r="K95" s="8">
        <f t="shared" si="4"/>
        <v>14</v>
      </c>
      <c r="L95" s="6">
        <f t="shared" si="5"/>
        <v>23</v>
      </c>
      <c r="M95" s="6">
        <f t="shared" si="6"/>
        <v>36</v>
      </c>
      <c r="N95" s="6">
        <f t="shared" si="7"/>
        <v>18</v>
      </c>
    </row>
    <row r="96" spans="4:14" x14ac:dyDescent="0.25">
      <c r="D96" s="13">
        <v>92</v>
      </c>
      <c r="E96" s="14">
        <v>14</v>
      </c>
      <c r="F96" s="14">
        <v>23</v>
      </c>
      <c r="G96" s="14">
        <v>37</v>
      </c>
      <c r="H96" s="15">
        <v>18</v>
      </c>
      <c r="J96" s="5">
        <v>92</v>
      </c>
      <c r="K96" s="8">
        <f t="shared" si="4"/>
        <v>14</v>
      </c>
      <c r="L96" s="6">
        <f t="shared" si="5"/>
        <v>23</v>
      </c>
      <c r="M96" s="6">
        <f t="shared" si="6"/>
        <v>37</v>
      </c>
      <c r="N96" s="6">
        <f t="shared" si="7"/>
        <v>18</v>
      </c>
    </row>
    <row r="97" spans="4:14" x14ac:dyDescent="0.25">
      <c r="D97" s="13">
        <v>93</v>
      </c>
      <c r="E97" s="14">
        <v>14</v>
      </c>
      <c r="F97" s="14">
        <v>23</v>
      </c>
      <c r="G97" s="14">
        <v>37</v>
      </c>
      <c r="H97" s="15">
        <v>19</v>
      </c>
      <c r="J97" s="5">
        <v>93</v>
      </c>
      <c r="K97" s="8">
        <f t="shared" si="4"/>
        <v>14</v>
      </c>
      <c r="L97" s="6">
        <f t="shared" si="5"/>
        <v>23</v>
      </c>
      <c r="M97" s="6">
        <f t="shared" si="6"/>
        <v>37</v>
      </c>
      <c r="N97" s="6">
        <f t="shared" si="7"/>
        <v>19</v>
      </c>
    </row>
    <row r="98" spans="4:14" x14ac:dyDescent="0.25">
      <c r="D98" s="13">
        <v>94</v>
      </c>
      <c r="E98" s="14">
        <v>14</v>
      </c>
      <c r="F98" s="14">
        <v>24</v>
      </c>
      <c r="G98" s="14">
        <v>37</v>
      </c>
      <c r="H98" s="15">
        <v>19</v>
      </c>
      <c r="J98" s="5">
        <v>94</v>
      </c>
      <c r="K98" s="8">
        <f t="shared" si="4"/>
        <v>14</v>
      </c>
      <c r="L98" s="6">
        <f t="shared" si="5"/>
        <v>24</v>
      </c>
      <c r="M98" s="6">
        <f t="shared" si="6"/>
        <v>38</v>
      </c>
      <c r="N98" s="6">
        <f t="shared" si="7"/>
        <v>19</v>
      </c>
    </row>
    <row r="99" spans="4:14" x14ac:dyDescent="0.25">
      <c r="D99" s="13">
        <v>95</v>
      </c>
      <c r="E99" s="14">
        <v>14</v>
      </c>
      <c r="F99" s="14">
        <v>24</v>
      </c>
      <c r="G99" s="14">
        <v>38</v>
      </c>
      <c r="H99" s="15">
        <v>19</v>
      </c>
      <c r="J99" s="5">
        <v>95</v>
      </c>
      <c r="K99" s="8">
        <f t="shared" si="4"/>
        <v>14</v>
      </c>
      <c r="L99" s="6">
        <f t="shared" si="5"/>
        <v>24</v>
      </c>
      <c r="M99" s="6">
        <f t="shared" si="6"/>
        <v>38</v>
      </c>
      <c r="N99" s="6">
        <f t="shared" si="7"/>
        <v>19</v>
      </c>
    </row>
    <row r="100" spans="4:14" x14ac:dyDescent="0.2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2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2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2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2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2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2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2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2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2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2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2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2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2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2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2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2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2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2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2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2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2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2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2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2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2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2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2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2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2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2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2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2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2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2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2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2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2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2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2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2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2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2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2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2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2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2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2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2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2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2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2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2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2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2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2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2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2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2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2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2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2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2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2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2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2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2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2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2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2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2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2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2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2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2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2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2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2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2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2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2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2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2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2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2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2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2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2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2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2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2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2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2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2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2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2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2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2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2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2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2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2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2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2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2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2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2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2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2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2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2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2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2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2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2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2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2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2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2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2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2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2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2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2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2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2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2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2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2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2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2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2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2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2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2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2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2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2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2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2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2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2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2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2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2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2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2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2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2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2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2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2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2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2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2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2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2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2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2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2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2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2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2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2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2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2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2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2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2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25">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2"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11531-B769-4929-806F-2A05A4882D77}">
  <ds:schemaRefs>
    <ds:schemaRef ds:uri="http://schemas.microsoft.com/office/2006/metadata/properties"/>
    <ds:schemaRef ds:uri="http://schemas.microsoft.com/office/infopath/2007/PartnerControls"/>
    <ds:schemaRef ds:uri="3682f0b6-9d30-46e6-ae75-87263439af5a"/>
    <ds:schemaRef ds:uri="351fec23-1ea6-4572-a8f7-a67b3384bed4"/>
    <ds:schemaRef ds:uri="http://schemas.microsoft.com/sharepoint/v3"/>
    <ds:schemaRef ds:uri="c8cd16cf-b28a-4d08-8e2d-9d89ab9eec4e"/>
  </ds:schemaRefs>
</ds:datastoreItem>
</file>

<file path=customXml/itemProps2.xml><?xml version="1.0" encoding="utf-8"?>
<ds:datastoreItem xmlns:ds="http://schemas.openxmlformats.org/officeDocument/2006/customXml" ds:itemID="{0BC6EB67-CC2C-4AE6-B7AD-52B27E4E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4.xml><?xml version="1.0" encoding="utf-8"?>
<ds:datastoreItem xmlns:ds="http://schemas.openxmlformats.org/officeDocument/2006/customXml" ds:itemID="{7FABBCC0-ACB8-4D78-A2D7-9D1C7C6D8B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Travel Claim Worksheet</vt:lpstr>
      <vt:lpstr>Instructions</vt:lpstr>
      <vt:lpstr>Versions</vt:lpstr>
      <vt:lpstr>Data</vt:lpstr>
      <vt:lpstr>Instructions!Print_Area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Felisitas Alvarado</cp:lastModifiedBy>
  <cp:lastPrinted>2024-07-25T22:45:03Z</cp:lastPrinted>
  <dcterms:created xsi:type="dcterms:W3CDTF">2023-10-16T18:04:08Z</dcterms:created>
  <dcterms:modified xsi:type="dcterms:W3CDTF">2024-10-10T15:58:25Z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